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سجل الشكاوى" sheetId="1" state="visible" r:id="rId1"/>
    <sheet xmlns:r="http://schemas.openxmlformats.org/officeDocument/2006/relationships" name="التحليل" sheetId="2" state="visible" r:id="rId2"/>
  </sheets>
  <definedNames/>
  <calcPr calcId="124519" fullCalcOnLoad="1"/>
</workbook>
</file>

<file path=xl/styles.xml><?xml version="1.0" encoding="utf-8"?>
<styleSheet xmlns="http://schemas.openxmlformats.org/spreadsheetml/2006/main">
  <numFmts count="3">
    <numFmt numFmtId="164" formatCode="yyyy-mm-dd h:mm:ss"/>
    <numFmt numFmtId="165" formatCode="yyyy-mm-dd"/>
    <numFmt numFmtId="166" formatCode="0.0"/>
  </numFmts>
  <fonts count="7">
    <font>
      <name val="Calibri"/>
      <family val="2"/>
      <color theme="1"/>
      <sz val="11"/>
      <scheme val="minor"/>
    </font>
    <font>
      <name val="Arial"/>
      <b val="1"/>
      <color rgb="00FFFFFF"/>
      <sz val="16"/>
    </font>
    <font>
      <name val="Arial"/>
      <color rgb="003B123F"/>
      <sz val="10"/>
    </font>
    <font>
      <name val="Arial"/>
      <color rgb="007A6F7D"/>
      <sz val="9"/>
    </font>
    <font>
      <name val="Arial"/>
      <b val="1"/>
      <color rgb="00000000"/>
      <sz val="10"/>
    </font>
    <font>
      <name val="Arial"/>
      <b val="1"/>
      <color rgb="00FFFFFF"/>
      <sz val="9"/>
    </font>
    <font>
      <name val="Arial"/>
      <color rgb="00000000"/>
      <sz val="10"/>
    </font>
  </fonts>
  <fills count="6">
    <fill>
      <patternFill/>
    </fill>
    <fill>
      <patternFill patternType="gray125"/>
    </fill>
    <fill>
      <patternFill patternType="solid">
        <fgColor rgb="003B123F"/>
      </patternFill>
    </fill>
    <fill>
      <patternFill patternType="solid">
        <fgColor rgb="00FBF8F3"/>
      </patternFill>
    </fill>
    <fill>
      <patternFill patternType="solid">
        <fgColor rgb="00F3E9D2"/>
      </patternFill>
    </fill>
    <fill>
      <patternFill patternType="solid">
        <fgColor rgb="005A2B60"/>
      </patternFill>
    </fill>
  </fills>
  <borders count="5">
    <border>
      <left/>
      <right/>
      <top/>
      <bottom/>
      <diagonal/>
    </border>
    <border>
      <left style="thin">
        <color rgb="00E5E1D8"/>
      </left>
      <right style="thin">
        <color rgb="00E5E1D8"/>
      </right>
      <top style="thin">
        <color rgb="00E5E1D8"/>
      </top>
      <bottom style="thin">
        <color rgb="00E5E1D8"/>
      </bottom>
    </border>
    <border>
      <left/>
      <right/>
      <top style="thin">
        <color rgb="00E5E1D8"/>
      </top>
      <bottom/>
      <diagonal/>
    </border>
    <border>
      <left/>
      <right style="thin">
        <color rgb="00E5E1D8"/>
      </right>
      <top style="thin">
        <color rgb="00E5E1D8"/>
      </top>
      <bottom/>
      <diagonal/>
    </border>
    <border>
      <left/>
      <right style="thin">
        <color rgb="00E5E1D8"/>
      </right>
      <top style="thin">
        <color rgb="00E5E1D8"/>
      </top>
      <bottom style="thin">
        <color rgb="00E5E1D8"/>
      </bottom>
      <diagonal/>
    </border>
  </borders>
  <cellStyleXfs count="1">
    <xf numFmtId="0" fontId="0" fillId="0" borderId="0"/>
  </cellStyleXfs>
  <cellXfs count="19">
    <xf numFmtId="0" fontId="0" fillId="0" borderId="0" pivotButton="0" quotePrefix="0" xfId="0"/>
    <xf numFmtId="0" fontId="1" fillId="2" borderId="0" applyAlignment="1" pivotButton="0" quotePrefix="0" xfId="0">
      <alignment horizontal="right" vertical="center" wrapText="1" readingOrder="2"/>
    </xf>
    <xf numFmtId="0" fontId="0" fillId="2" borderId="0" pivotButton="0" quotePrefix="0" xfId="0"/>
    <xf numFmtId="0" fontId="2" fillId="3" borderId="0" applyAlignment="1" pivotButton="0" quotePrefix="0" xfId="0">
      <alignment horizontal="right" vertical="center" wrapText="1" readingOrder="2"/>
    </xf>
    <xf numFmtId="0" fontId="0" fillId="3" borderId="0" pivotButton="0" quotePrefix="0" xfId="0"/>
    <xf numFmtId="0" fontId="3" fillId="0" borderId="0" applyAlignment="1" pivotButton="0" quotePrefix="0" xfId="0">
      <alignment horizontal="right" vertical="center" wrapText="1" readingOrder="2"/>
    </xf>
    <xf numFmtId="0" fontId="4" fillId="3" borderId="1" applyAlignment="1" pivotButton="0" quotePrefix="0" xfId="0">
      <alignment horizontal="right" vertical="center" wrapText="1" readingOrder="2"/>
    </xf>
    <xf numFmtId="0" fontId="0" fillId="0" borderId="4" pivotButton="0" quotePrefix="0" xfId="0"/>
    <xf numFmtId="0" fontId="2" fillId="4" borderId="1" applyAlignment="1" pivotButton="0" quotePrefix="0" xfId="0">
      <alignment horizontal="center" vertical="center" wrapText="1" readingOrder="2"/>
    </xf>
    <xf numFmtId="0" fontId="5" fillId="5" borderId="1" applyAlignment="1" pivotButton="0" quotePrefix="0" xfId="0">
      <alignment horizontal="center" vertical="center" wrapText="1" readingOrder="2"/>
    </xf>
    <xf numFmtId="0" fontId="4" fillId="0" borderId="1" applyAlignment="1" pivotButton="0" quotePrefix="0" xfId="0">
      <alignment horizontal="center" vertical="center" wrapText="1" readingOrder="2"/>
    </xf>
    <xf numFmtId="165" fontId="2" fillId="4" borderId="1" applyAlignment="1" pivotButton="0" quotePrefix="0" xfId="0">
      <alignment horizontal="center" vertical="center" wrapText="1" readingOrder="2"/>
    </xf>
    <xf numFmtId="0" fontId="2" fillId="4" borderId="1" applyAlignment="1" pivotButton="0" quotePrefix="0" xfId="0">
      <alignment horizontal="right" vertical="center" wrapText="1" readingOrder="2"/>
    </xf>
    <xf numFmtId="1" fontId="4" fillId="0" borderId="1" applyAlignment="1" pivotButton="0" quotePrefix="0" xfId="0">
      <alignment horizontal="center" vertical="center" wrapText="1" readingOrder="2"/>
    </xf>
    <xf numFmtId="0" fontId="4" fillId="0" borderId="1" applyAlignment="1" pivotButton="0" quotePrefix="0" xfId="0">
      <alignment horizontal="right" vertical="center" wrapText="1" readingOrder="2"/>
    </xf>
    <xf numFmtId="166" fontId="4" fillId="0" borderId="1" applyAlignment="1" pivotButton="0" quotePrefix="0" xfId="0">
      <alignment horizontal="center" vertical="center" wrapText="1" readingOrder="2"/>
    </xf>
    <xf numFmtId="9" fontId="4" fillId="0" borderId="1" applyAlignment="1" pivotButton="0" quotePrefix="0" xfId="0">
      <alignment horizontal="center" vertical="center" wrapText="1" readingOrder="2"/>
    </xf>
    <xf numFmtId="0" fontId="6" fillId="0" borderId="1" applyAlignment="1" pivotButton="0" quotePrefix="0" xfId="0">
      <alignment horizontal="right" vertical="center" wrapText="1" readingOrder="2"/>
    </xf>
    <xf numFmtId="0" fontId="6" fillId="0" borderId="1" applyAlignment="1" pivotButton="0" quotePrefix="0" xfId="0">
      <alignment horizontal="center" vertical="center" wrapText="1" readingOrder="2"/>
    </xf>
  </cellXfs>
  <cellStyles count="1">
    <cellStyle name="Normal" xfId="0" builtinId="0" hidden="0"/>
  </cellStyles>
  <dxfs count="3">
    <dxf>
      <font>
        <name val="Arial"/>
        <b val="1"/>
        <color rgb="003F6B52"/>
      </font>
      <fill>
        <patternFill patternType="solid">
          <fgColor rgb="00E6F0E8"/>
        </patternFill>
      </fill>
    </dxf>
    <dxf>
      <font>
        <name val="Arial"/>
        <b val="1"/>
        <color rgb="009A3F39"/>
      </font>
      <fill>
        <patternFill patternType="solid">
          <fgColor rgb="00F7E7E3"/>
        </patternFill>
      </fill>
    </dxf>
    <dxf>
      <font>
        <name val="Arial"/>
        <b val="1"/>
        <color rgb="008A5A24"/>
      </font>
      <fill>
        <patternFill patternType="solid">
          <fgColor rgb="00F3E9D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87"/>
  <sheetViews>
    <sheetView showGridLines="0" rightToLeft="1" workbookViewId="0">
      <pane xSplit="2" ySplit="7" topLeftCell="C8" activePane="bottomRight" state="frozen"/>
      <selection pane="topRight"/>
      <selection pane="bottomLeft"/>
      <selection pane="bottomRight" activeCell="A1" sqref="A1"/>
    </sheetView>
  </sheetViews>
  <sheetFormatPr baseColWidth="8" defaultRowHeight="15"/>
  <cols>
    <col width="11" customWidth="1" min="1" max="1"/>
    <col width="13" customWidth="1" min="2" max="2"/>
    <col width="16" customWidth="1" min="3" max="3"/>
    <col width="20" customWidth="1" min="4" max="4"/>
    <col width="14" customWidth="1" min="5" max="5"/>
    <col width="11" customWidth="1" min="6" max="6"/>
    <col width="16" customWidth="1" min="7" max="7"/>
    <col width="13" customWidth="1" min="8" max="8"/>
    <col width="14" customWidth="1" min="9" max="9"/>
    <col width="12" customWidth="1" min="10" max="10"/>
    <col width="26" customWidth="1" min="11" max="11"/>
    <col width="18" customWidth="1" min="12" max="12"/>
  </cols>
  <sheetData>
    <row r="1" ht="30" customHeight="1">
      <c r="A1" s="1" t="inlineStr">
        <is>
          <t>nerp.sa — سجل الشكاوى والتظلمات (Grievance Log)</t>
        </is>
      </c>
      <c r="B1" s="2" t="n"/>
      <c r="C1" s="2" t="n"/>
      <c r="D1" s="2" t="n"/>
      <c r="E1" s="2" t="n"/>
      <c r="F1" s="2" t="n"/>
      <c r="G1" s="2" t="n"/>
      <c r="H1" s="2" t="n"/>
      <c r="I1" s="2" t="n"/>
      <c r="J1" s="2" t="n"/>
      <c r="K1" s="2" t="n"/>
      <c r="L1" s="2" t="n"/>
    </row>
    <row r="2">
      <c r="A2" s="3" t="inlineStr">
        <is>
          <t>إعداد: نايف العنزي  |  nerp.sa  |  linkedin.com/in/naifm1alanazi</t>
        </is>
      </c>
      <c r="B2" s="4" t="n"/>
      <c r="C2" s="4" t="n"/>
      <c r="D2" s="4" t="n"/>
      <c r="E2" s="4" t="n"/>
      <c r="F2" s="4" t="n"/>
      <c r="G2" s="4" t="n"/>
      <c r="H2" s="4" t="n"/>
      <c r="I2" s="4" t="n"/>
      <c r="J2" s="4" t="n"/>
      <c r="K2" s="4" t="n"/>
      <c r="L2" s="4" t="n"/>
    </row>
    <row r="3" ht="46" customHeight="1">
      <c r="A3" s="5" t="inlineStr">
        <is>
          <t>سجّل كل شكوى برقم، ولا تكتب أسماء أطرافها هنا حفاظًا على السرية (احفظها في ملف التحقيق). المدة تُحسب تلقائيًا، والشكوى المفتوحة التي تتجاوز المهلة تتلون بالأحمر. حدد المهلة المستهدفة لمعالجة الشكوى بالأيام. الأمثلة توضيحية.</t>
        </is>
      </c>
    </row>
    <row r="5">
      <c r="A5" s="6" t="inlineStr">
        <is>
          <t>المهلة المستهدفة للمعالجة (يوم)</t>
        </is>
      </c>
      <c r="B5" s="7" t="n"/>
      <c r="C5" s="8" t="n">
        <v>15</v>
      </c>
    </row>
    <row r="7" ht="30" customHeight="1">
      <c r="A7" s="9" t="inlineStr">
        <is>
          <t>رقم الشكوى</t>
        </is>
      </c>
      <c r="B7" s="9" t="inlineStr">
        <is>
          <t>تاريخ الاستلام</t>
        </is>
      </c>
      <c r="C7" s="9" t="inlineStr">
        <is>
          <t>القسم</t>
        </is>
      </c>
      <c r="D7" s="9" t="inlineStr">
        <is>
          <t>نوع الشكوى</t>
        </is>
      </c>
      <c r="E7" s="9" t="inlineStr">
        <is>
          <t>قناة الاستلام</t>
        </is>
      </c>
      <c r="F7" s="9" t="inlineStr">
        <is>
          <t>الخطورة</t>
        </is>
      </c>
      <c r="G7" s="9" t="inlineStr">
        <is>
          <t>المحقق</t>
        </is>
      </c>
      <c r="H7" s="9" t="inlineStr">
        <is>
          <t>تاريخ الإغلاق</t>
        </is>
      </c>
      <c r="I7" s="9" t="inlineStr">
        <is>
          <t>النتيجة</t>
        </is>
      </c>
      <c r="J7" s="9" t="inlineStr">
        <is>
          <t>المدة (يوم)</t>
        </is>
      </c>
      <c r="K7" s="9" t="inlineStr">
        <is>
          <t>الإجراء المتخذ</t>
        </is>
      </c>
      <c r="L7" s="9" t="inlineStr">
        <is>
          <t>حالة المهلة</t>
        </is>
      </c>
    </row>
    <row r="8">
      <c r="A8" s="10">
        <f>IF(B8="","","G-"&amp;TEXT(ROW()-7,"000"))</f>
        <v/>
      </c>
      <c r="B8" s="11" t="n">
        <v>46205</v>
      </c>
      <c r="C8" s="8" t="inlineStr">
        <is>
          <t>المبيعات</t>
        </is>
      </c>
      <c r="D8" s="12" t="inlineStr">
        <is>
          <t>أجور ومستحقات</t>
        </is>
      </c>
      <c r="E8" s="8" t="inlineStr">
        <is>
          <t>مباشر</t>
        </is>
      </c>
      <c r="F8" s="8" t="inlineStr">
        <is>
          <t>متوسطة</t>
        </is>
      </c>
      <c r="G8" s="8" t="inlineStr">
        <is>
          <t>لجنة التحقيق</t>
        </is>
      </c>
      <c r="H8" s="11" t="n">
        <v>46213</v>
      </c>
      <c r="I8" s="8" t="inlineStr">
        <is>
          <t>ثبتت</t>
        </is>
      </c>
      <c r="J8" s="13">
        <f>IF(B8="","",IF(H8="",TODAY(),H8)-B8)</f>
        <v/>
      </c>
      <c r="K8" s="12" t="n"/>
      <c r="L8" s="14">
        <f>IF(B8="","",IF(H8&lt;&gt;"",IF(J8&lt;=$C$5,"✔ أُغلقت ضمن المهلة","◐ أُغلقت بعد المهلة"),IF(J8&gt;$C$5,"⚠ مفتوحة ومتأخرة","مفتوحة ضمن المهلة")))</f>
        <v/>
      </c>
    </row>
    <row r="9">
      <c r="A9" s="10">
        <f>IF(B9="","","G-"&amp;TEXT(ROW()-7,"000"))</f>
        <v/>
      </c>
      <c r="B9" s="11" t="n">
        <v>46218</v>
      </c>
      <c r="C9" s="8" t="inlineStr">
        <is>
          <t>العمليات</t>
        </is>
      </c>
      <c r="D9" s="12" t="inlineStr">
        <is>
          <t>سلوك أو تعامل</t>
        </is>
      </c>
      <c r="E9" s="8" t="inlineStr">
        <is>
          <t>بريد إلكتروني</t>
        </is>
      </c>
      <c r="F9" s="8" t="inlineStr">
        <is>
          <t>متوسطة</t>
        </is>
      </c>
      <c r="G9" s="8" t="inlineStr">
        <is>
          <t>لجنة التحقيق</t>
        </is>
      </c>
      <c r="H9" s="11" t="n">
        <v>46239</v>
      </c>
      <c r="I9" s="8" t="inlineStr">
        <is>
          <t>تسوية ودية</t>
        </is>
      </c>
      <c r="J9" s="13">
        <f>IF(B9="","",IF(H9="",TODAY(),H9)-B9)</f>
        <v/>
      </c>
      <c r="K9" s="12" t="n"/>
      <c r="L9" s="14">
        <f>IF(B9="","",IF(H9&lt;&gt;"",IF(J9&lt;=$C$5,"✔ أُغلقت ضمن المهلة","◐ أُغلقت بعد المهلة"),IF(J9&gt;$C$5,"⚠ مفتوحة ومتأخرة","مفتوحة ضمن المهلة")))</f>
        <v/>
      </c>
    </row>
    <row r="10">
      <c r="A10" s="10">
        <f>IF(B10="","","G-"&amp;TEXT(ROW()-7,"000"))</f>
        <v/>
      </c>
      <c r="B10" s="11" t="n">
        <v>46235</v>
      </c>
      <c r="C10" s="8" t="inlineStr">
        <is>
          <t>المبيعات</t>
        </is>
      </c>
      <c r="D10" s="12" t="inlineStr">
        <is>
          <t>تقييم الأداء</t>
        </is>
      </c>
      <c r="E10" s="8" t="inlineStr">
        <is>
          <t>مباشر</t>
        </is>
      </c>
      <c r="F10" s="8" t="inlineStr">
        <is>
          <t>منخفضة</t>
        </is>
      </c>
      <c r="G10" s="8" t="inlineStr">
        <is>
          <t>لجنة التحقيق</t>
        </is>
      </c>
      <c r="H10" s="11" t="n">
        <v>46243</v>
      </c>
      <c r="I10" s="8" t="inlineStr">
        <is>
          <t>لم تثبت</t>
        </is>
      </c>
      <c r="J10" s="13">
        <f>IF(B10="","",IF(H10="",TODAY(),H10)-B10)</f>
        <v/>
      </c>
      <c r="K10" s="12" t="n"/>
      <c r="L10" s="14">
        <f>IF(B10="","",IF(H10&lt;&gt;"",IF(J10&lt;=$C$5,"✔ أُغلقت ضمن المهلة","◐ أُغلقت بعد المهلة"),IF(J10&gt;$C$5,"⚠ مفتوحة ومتأخرة","مفتوحة ضمن المهلة")))</f>
        <v/>
      </c>
    </row>
    <row r="11">
      <c r="A11" s="10">
        <f>IF(B11="","","G-"&amp;TEXT(ROW()-7,"000"))</f>
        <v/>
      </c>
      <c r="B11" s="11" t="n">
        <v>46254</v>
      </c>
      <c r="C11" s="8" t="inlineStr">
        <is>
          <t>العمليات</t>
        </is>
      </c>
      <c r="D11" s="12" t="inlineStr">
        <is>
          <t>تحرش أو تنمر</t>
        </is>
      </c>
      <c r="E11" s="8" t="inlineStr">
        <is>
          <t>قناة مجهولة</t>
        </is>
      </c>
      <c r="F11" s="8" t="inlineStr">
        <is>
          <t>عالية</t>
        </is>
      </c>
      <c r="G11" s="8" t="inlineStr">
        <is>
          <t>لجنة التحقيق</t>
        </is>
      </c>
      <c r="H11" s="11" t="n">
        <v>46267</v>
      </c>
      <c r="I11" s="8" t="inlineStr">
        <is>
          <t>ثبتت</t>
        </is>
      </c>
      <c r="J11" s="13">
        <f>IF(B11="","",IF(H11="",TODAY(),H11)-B11)</f>
        <v/>
      </c>
      <c r="K11" s="12" t="n"/>
      <c r="L11" s="14">
        <f>IF(B11="","",IF(H11&lt;&gt;"",IF(J11&lt;=$C$5,"✔ أُغلقت ضمن المهلة","◐ أُغلقت بعد المهلة"),IF(J11&gt;$C$5,"⚠ مفتوحة ومتأخرة","مفتوحة ضمن المهلة")))</f>
        <v/>
      </c>
    </row>
    <row r="12">
      <c r="A12" s="10">
        <f>IF(B12="","","G-"&amp;TEXT(ROW()-7,"000"))</f>
        <v/>
      </c>
      <c r="B12" s="11" t="n">
        <v>46275</v>
      </c>
      <c r="C12" s="8" t="inlineStr">
        <is>
          <t>المالية</t>
        </is>
      </c>
      <c r="D12" s="12" t="inlineStr">
        <is>
          <t>قرار إداري</t>
        </is>
      </c>
      <c r="E12" s="8" t="inlineStr">
        <is>
          <t>مباشر</t>
        </is>
      </c>
      <c r="F12" s="8" t="inlineStr">
        <is>
          <t>منخفضة</t>
        </is>
      </c>
      <c r="G12" s="8" t="inlineStr">
        <is>
          <t>لجنة التحقيق</t>
        </is>
      </c>
      <c r="H12" s="11" t="n"/>
      <c r="I12" s="8" t="inlineStr">
        <is>
          <t>قيد التحقيق</t>
        </is>
      </c>
      <c r="J12" s="13">
        <f>IF(B12="","",IF(H12="",TODAY(),H12)-B12)</f>
        <v/>
      </c>
      <c r="K12" s="12" t="n"/>
      <c r="L12" s="14">
        <f>IF(B12="","",IF(H12&lt;&gt;"",IF(J12&lt;=$C$5,"✔ أُغلقت ضمن المهلة","◐ أُغلقت بعد المهلة"),IF(J12&gt;$C$5,"⚠ مفتوحة ومتأخرة","مفتوحة ضمن المهلة")))</f>
        <v/>
      </c>
    </row>
    <row r="13">
      <c r="A13" s="10">
        <f>IF(B13="","","G-"&amp;TEXT(ROW()-7,"000"))</f>
        <v/>
      </c>
      <c r="B13" s="11" t="n">
        <v>46293</v>
      </c>
      <c r="C13" s="8" t="inlineStr">
        <is>
          <t>المبيعات</t>
        </is>
      </c>
      <c r="D13" s="12" t="inlineStr">
        <is>
          <t>بيئة العمل والسلامة</t>
        </is>
      </c>
      <c r="E13" s="8" t="inlineStr">
        <is>
          <t>الخط الساخن</t>
        </is>
      </c>
      <c r="F13" s="8" t="inlineStr">
        <is>
          <t>متوسطة</t>
        </is>
      </c>
      <c r="G13" s="8" t="inlineStr">
        <is>
          <t>لجنة التحقيق</t>
        </is>
      </c>
      <c r="H13" s="11" t="n"/>
      <c r="I13" s="8" t="inlineStr">
        <is>
          <t>قيد التحقيق</t>
        </is>
      </c>
      <c r="J13" s="13">
        <f>IF(B13="","",IF(H13="",TODAY(),H13)-B13)</f>
        <v/>
      </c>
      <c r="K13" s="12" t="n"/>
      <c r="L13" s="14">
        <f>IF(B13="","",IF(H13&lt;&gt;"",IF(J13&lt;=$C$5,"✔ أُغلقت ضمن المهلة","◐ أُغلقت بعد المهلة"),IF(J13&gt;$C$5,"⚠ مفتوحة ومتأخرة","مفتوحة ضمن المهلة")))</f>
        <v/>
      </c>
    </row>
    <row r="14">
      <c r="A14" s="10">
        <f>IF(B14="","","G-"&amp;TEXT(ROW()-7,"000"))</f>
        <v/>
      </c>
      <c r="B14" s="11" t="n"/>
      <c r="C14" s="8" t="n"/>
      <c r="D14" s="12" t="n"/>
      <c r="E14" s="8" t="n"/>
      <c r="F14" s="8" t="n"/>
      <c r="G14" s="8" t="n"/>
      <c r="H14" s="11" t="n"/>
      <c r="I14" s="8" t="n"/>
      <c r="J14" s="13">
        <f>IF(B14="","",IF(H14="",TODAY(),H14)-B14)</f>
        <v/>
      </c>
      <c r="K14" s="12" t="n"/>
      <c r="L14" s="14">
        <f>IF(B14="","",IF(H14&lt;&gt;"",IF(J14&lt;=$C$5,"✔ أُغلقت ضمن المهلة","◐ أُغلقت بعد المهلة"),IF(J14&gt;$C$5,"⚠ مفتوحة ومتأخرة","مفتوحة ضمن المهلة")))</f>
        <v/>
      </c>
    </row>
    <row r="15">
      <c r="A15" s="10">
        <f>IF(B15="","","G-"&amp;TEXT(ROW()-7,"000"))</f>
        <v/>
      </c>
      <c r="B15" s="11" t="n"/>
      <c r="C15" s="8" t="n"/>
      <c r="D15" s="12" t="n"/>
      <c r="E15" s="8" t="n"/>
      <c r="F15" s="8" t="n"/>
      <c r="G15" s="8" t="n"/>
      <c r="H15" s="11" t="n"/>
      <c r="I15" s="8" t="n"/>
      <c r="J15" s="13">
        <f>IF(B15="","",IF(H15="",TODAY(),H15)-B15)</f>
        <v/>
      </c>
      <c r="K15" s="12" t="n"/>
      <c r="L15" s="14">
        <f>IF(B15="","",IF(H15&lt;&gt;"",IF(J15&lt;=$C$5,"✔ أُغلقت ضمن المهلة","◐ أُغلقت بعد المهلة"),IF(J15&gt;$C$5,"⚠ مفتوحة ومتأخرة","مفتوحة ضمن المهلة")))</f>
        <v/>
      </c>
    </row>
    <row r="16">
      <c r="A16" s="10">
        <f>IF(B16="","","G-"&amp;TEXT(ROW()-7,"000"))</f>
        <v/>
      </c>
      <c r="B16" s="11" t="n"/>
      <c r="C16" s="8" t="n"/>
      <c r="D16" s="12" t="n"/>
      <c r="E16" s="8" t="n"/>
      <c r="F16" s="8" t="n"/>
      <c r="G16" s="8" t="n"/>
      <c r="H16" s="11" t="n"/>
      <c r="I16" s="8" t="n"/>
      <c r="J16" s="13">
        <f>IF(B16="","",IF(H16="",TODAY(),H16)-B16)</f>
        <v/>
      </c>
      <c r="K16" s="12" t="n"/>
      <c r="L16" s="14">
        <f>IF(B16="","",IF(H16&lt;&gt;"",IF(J16&lt;=$C$5,"✔ أُغلقت ضمن المهلة","◐ أُغلقت بعد المهلة"),IF(J16&gt;$C$5,"⚠ مفتوحة ومتأخرة","مفتوحة ضمن المهلة")))</f>
        <v/>
      </c>
    </row>
    <row r="17">
      <c r="A17" s="10">
        <f>IF(B17="","","G-"&amp;TEXT(ROW()-7,"000"))</f>
        <v/>
      </c>
      <c r="B17" s="11" t="n"/>
      <c r="C17" s="8" t="n"/>
      <c r="D17" s="12" t="n"/>
      <c r="E17" s="8" t="n"/>
      <c r="F17" s="8" t="n"/>
      <c r="G17" s="8" t="n"/>
      <c r="H17" s="11" t="n"/>
      <c r="I17" s="8" t="n"/>
      <c r="J17" s="13">
        <f>IF(B17="","",IF(H17="",TODAY(),H17)-B17)</f>
        <v/>
      </c>
      <c r="K17" s="12" t="n"/>
      <c r="L17" s="14">
        <f>IF(B17="","",IF(H17&lt;&gt;"",IF(J17&lt;=$C$5,"✔ أُغلقت ضمن المهلة","◐ أُغلقت بعد المهلة"),IF(J17&gt;$C$5,"⚠ مفتوحة ومتأخرة","مفتوحة ضمن المهلة")))</f>
        <v/>
      </c>
    </row>
    <row r="18">
      <c r="A18" s="10">
        <f>IF(B18="","","G-"&amp;TEXT(ROW()-7,"000"))</f>
        <v/>
      </c>
      <c r="B18" s="11" t="n"/>
      <c r="C18" s="8" t="n"/>
      <c r="D18" s="12" t="n"/>
      <c r="E18" s="8" t="n"/>
      <c r="F18" s="8" t="n"/>
      <c r="G18" s="8" t="n"/>
      <c r="H18" s="11" t="n"/>
      <c r="I18" s="8" t="n"/>
      <c r="J18" s="13">
        <f>IF(B18="","",IF(H18="",TODAY(),H18)-B18)</f>
        <v/>
      </c>
      <c r="K18" s="12" t="n"/>
      <c r="L18" s="14">
        <f>IF(B18="","",IF(H18&lt;&gt;"",IF(J18&lt;=$C$5,"✔ أُغلقت ضمن المهلة","◐ أُغلقت بعد المهلة"),IF(J18&gt;$C$5,"⚠ مفتوحة ومتأخرة","مفتوحة ضمن المهلة")))</f>
        <v/>
      </c>
    </row>
    <row r="19">
      <c r="A19" s="10">
        <f>IF(B19="","","G-"&amp;TEXT(ROW()-7,"000"))</f>
        <v/>
      </c>
      <c r="B19" s="11" t="n"/>
      <c r="C19" s="8" t="n"/>
      <c r="D19" s="12" t="n"/>
      <c r="E19" s="8" t="n"/>
      <c r="F19" s="8" t="n"/>
      <c r="G19" s="8" t="n"/>
      <c r="H19" s="11" t="n"/>
      <c r="I19" s="8" t="n"/>
      <c r="J19" s="13">
        <f>IF(B19="","",IF(H19="",TODAY(),H19)-B19)</f>
        <v/>
      </c>
      <c r="K19" s="12" t="n"/>
      <c r="L19" s="14">
        <f>IF(B19="","",IF(H19&lt;&gt;"",IF(J19&lt;=$C$5,"✔ أُغلقت ضمن المهلة","◐ أُغلقت بعد المهلة"),IF(J19&gt;$C$5,"⚠ مفتوحة ومتأخرة","مفتوحة ضمن المهلة")))</f>
        <v/>
      </c>
    </row>
    <row r="20">
      <c r="A20" s="10">
        <f>IF(B20="","","G-"&amp;TEXT(ROW()-7,"000"))</f>
        <v/>
      </c>
      <c r="B20" s="11" t="n"/>
      <c r="C20" s="8" t="n"/>
      <c r="D20" s="12" t="n"/>
      <c r="E20" s="8" t="n"/>
      <c r="F20" s="8" t="n"/>
      <c r="G20" s="8" t="n"/>
      <c r="H20" s="11" t="n"/>
      <c r="I20" s="8" t="n"/>
      <c r="J20" s="13">
        <f>IF(B20="","",IF(H20="",TODAY(),H20)-B20)</f>
        <v/>
      </c>
      <c r="K20" s="12" t="n"/>
      <c r="L20" s="14">
        <f>IF(B20="","",IF(H20&lt;&gt;"",IF(J20&lt;=$C$5,"✔ أُغلقت ضمن المهلة","◐ أُغلقت بعد المهلة"),IF(J20&gt;$C$5,"⚠ مفتوحة ومتأخرة","مفتوحة ضمن المهلة")))</f>
        <v/>
      </c>
    </row>
    <row r="21">
      <c r="A21" s="10">
        <f>IF(B21="","","G-"&amp;TEXT(ROW()-7,"000"))</f>
        <v/>
      </c>
      <c r="B21" s="11" t="n"/>
      <c r="C21" s="8" t="n"/>
      <c r="D21" s="12" t="n"/>
      <c r="E21" s="8" t="n"/>
      <c r="F21" s="8" t="n"/>
      <c r="G21" s="8" t="n"/>
      <c r="H21" s="11" t="n"/>
      <c r="I21" s="8" t="n"/>
      <c r="J21" s="13">
        <f>IF(B21="","",IF(H21="",TODAY(),H21)-B21)</f>
        <v/>
      </c>
      <c r="K21" s="12" t="n"/>
      <c r="L21" s="14">
        <f>IF(B21="","",IF(H21&lt;&gt;"",IF(J21&lt;=$C$5,"✔ أُغلقت ضمن المهلة","◐ أُغلقت بعد المهلة"),IF(J21&gt;$C$5,"⚠ مفتوحة ومتأخرة","مفتوحة ضمن المهلة")))</f>
        <v/>
      </c>
    </row>
    <row r="22">
      <c r="A22" s="10">
        <f>IF(B22="","","G-"&amp;TEXT(ROW()-7,"000"))</f>
        <v/>
      </c>
      <c r="B22" s="11" t="n"/>
      <c r="C22" s="8" t="n"/>
      <c r="D22" s="12" t="n"/>
      <c r="E22" s="8" t="n"/>
      <c r="F22" s="8" t="n"/>
      <c r="G22" s="8" t="n"/>
      <c r="H22" s="11" t="n"/>
      <c r="I22" s="8" t="n"/>
      <c r="J22" s="13">
        <f>IF(B22="","",IF(H22="",TODAY(),H22)-B22)</f>
        <v/>
      </c>
      <c r="K22" s="12" t="n"/>
      <c r="L22" s="14">
        <f>IF(B22="","",IF(H22&lt;&gt;"",IF(J22&lt;=$C$5,"✔ أُغلقت ضمن المهلة","◐ أُغلقت بعد المهلة"),IF(J22&gt;$C$5,"⚠ مفتوحة ومتأخرة","مفتوحة ضمن المهلة")))</f>
        <v/>
      </c>
    </row>
    <row r="23">
      <c r="A23" s="10">
        <f>IF(B23="","","G-"&amp;TEXT(ROW()-7,"000"))</f>
        <v/>
      </c>
      <c r="B23" s="11" t="n"/>
      <c r="C23" s="8" t="n"/>
      <c r="D23" s="12" t="n"/>
      <c r="E23" s="8" t="n"/>
      <c r="F23" s="8" t="n"/>
      <c r="G23" s="8" t="n"/>
      <c r="H23" s="11" t="n"/>
      <c r="I23" s="8" t="n"/>
      <c r="J23" s="13">
        <f>IF(B23="","",IF(H23="",TODAY(),H23)-B23)</f>
        <v/>
      </c>
      <c r="K23" s="12" t="n"/>
      <c r="L23" s="14">
        <f>IF(B23="","",IF(H23&lt;&gt;"",IF(J23&lt;=$C$5,"✔ أُغلقت ضمن المهلة","◐ أُغلقت بعد المهلة"),IF(J23&gt;$C$5,"⚠ مفتوحة ومتأخرة","مفتوحة ضمن المهلة")))</f>
        <v/>
      </c>
    </row>
    <row r="24">
      <c r="A24" s="10">
        <f>IF(B24="","","G-"&amp;TEXT(ROW()-7,"000"))</f>
        <v/>
      </c>
      <c r="B24" s="11" t="n"/>
      <c r="C24" s="8" t="n"/>
      <c r="D24" s="12" t="n"/>
      <c r="E24" s="8" t="n"/>
      <c r="F24" s="8" t="n"/>
      <c r="G24" s="8" t="n"/>
      <c r="H24" s="11" t="n"/>
      <c r="I24" s="8" t="n"/>
      <c r="J24" s="13">
        <f>IF(B24="","",IF(H24="",TODAY(),H24)-B24)</f>
        <v/>
      </c>
      <c r="K24" s="12" t="n"/>
      <c r="L24" s="14">
        <f>IF(B24="","",IF(H24&lt;&gt;"",IF(J24&lt;=$C$5,"✔ أُغلقت ضمن المهلة","◐ أُغلقت بعد المهلة"),IF(J24&gt;$C$5,"⚠ مفتوحة ومتأخرة","مفتوحة ضمن المهلة")))</f>
        <v/>
      </c>
    </row>
    <row r="25">
      <c r="A25" s="10">
        <f>IF(B25="","","G-"&amp;TEXT(ROW()-7,"000"))</f>
        <v/>
      </c>
      <c r="B25" s="11" t="n"/>
      <c r="C25" s="8" t="n"/>
      <c r="D25" s="12" t="n"/>
      <c r="E25" s="8" t="n"/>
      <c r="F25" s="8" t="n"/>
      <c r="G25" s="8" t="n"/>
      <c r="H25" s="11" t="n"/>
      <c r="I25" s="8" t="n"/>
      <c r="J25" s="13">
        <f>IF(B25="","",IF(H25="",TODAY(),H25)-B25)</f>
        <v/>
      </c>
      <c r="K25" s="12" t="n"/>
      <c r="L25" s="14">
        <f>IF(B25="","",IF(H25&lt;&gt;"",IF(J25&lt;=$C$5,"✔ أُغلقت ضمن المهلة","◐ أُغلقت بعد المهلة"),IF(J25&gt;$C$5,"⚠ مفتوحة ومتأخرة","مفتوحة ضمن المهلة")))</f>
        <v/>
      </c>
    </row>
    <row r="26">
      <c r="A26" s="10">
        <f>IF(B26="","","G-"&amp;TEXT(ROW()-7,"000"))</f>
        <v/>
      </c>
      <c r="B26" s="11" t="n"/>
      <c r="C26" s="8" t="n"/>
      <c r="D26" s="12" t="n"/>
      <c r="E26" s="8" t="n"/>
      <c r="F26" s="8" t="n"/>
      <c r="G26" s="8" t="n"/>
      <c r="H26" s="11" t="n"/>
      <c r="I26" s="8" t="n"/>
      <c r="J26" s="13">
        <f>IF(B26="","",IF(H26="",TODAY(),H26)-B26)</f>
        <v/>
      </c>
      <c r="K26" s="12" t="n"/>
      <c r="L26" s="14">
        <f>IF(B26="","",IF(H26&lt;&gt;"",IF(J26&lt;=$C$5,"✔ أُغلقت ضمن المهلة","◐ أُغلقت بعد المهلة"),IF(J26&gt;$C$5,"⚠ مفتوحة ومتأخرة","مفتوحة ضمن المهلة")))</f>
        <v/>
      </c>
    </row>
    <row r="27">
      <c r="A27" s="10">
        <f>IF(B27="","","G-"&amp;TEXT(ROW()-7,"000"))</f>
        <v/>
      </c>
      <c r="B27" s="11" t="n"/>
      <c r="C27" s="8" t="n"/>
      <c r="D27" s="12" t="n"/>
      <c r="E27" s="8" t="n"/>
      <c r="F27" s="8" t="n"/>
      <c r="G27" s="8" t="n"/>
      <c r="H27" s="11" t="n"/>
      <c r="I27" s="8" t="n"/>
      <c r="J27" s="13">
        <f>IF(B27="","",IF(H27="",TODAY(),H27)-B27)</f>
        <v/>
      </c>
      <c r="K27" s="12" t="n"/>
      <c r="L27" s="14">
        <f>IF(B27="","",IF(H27&lt;&gt;"",IF(J27&lt;=$C$5,"✔ أُغلقت ضمن المهلة","◐ أُغلقت بعد المهلة"),IF(J27&gt;$C$5,"⚠ مفتوحة ومتأخرة","مفتوحة ضمن المهلة")))</f>
        <v/>
      </c>
    </row>
    <row r="28">
      <c r="A28" s="10">
        <f>IF(B28="","","G-"&amp;TEXT(ROW()-7,"000"))</f>
        <v/>
      </c>
      <c r="B28" s="11" t="n"/>
      <c r="C28" s="8" t="n"/>
      <c r="D28" s="12" t="n"/>
      <c r="E28" s="8" t="n"/>
      <c r="F28" s="8" t="n"/>
      <c r="G28" s="8" t="n"/>
      <c r="H28" s="11" t="n"/>
      <c r="I28" s="8" t="n"/>
      <c r="J28" s="13">
        <f>IF(B28="","",IF(H28="",TODAY(),H28)-B28)</f>
        <v/>
      </c>
      <c r="K28" s="12" t="n"/>
      <c r="L28" s="14">
        <f>IF(B28="","",IF(H28&lt;&gt;"",IF(J28&lt;=$C$5,"✔ أُغلقت ضمن المهلة","◐ أُغلقت بعد المهلة"),IF(J28&gt;$C$5,"⚠ مفتوحة ومتأخرة","مفتوحة ضمن المهلة")))</f>
        <v/>
      </c>
    </row>
    <row r="29">
      <c r="A29" s="10">
        <f>IF(B29="","","G-"&amp;TEXT(ROW()-7,"000"))</f>
        <v/>
      </c>
      <c r="B29" s="11" t="n"/>
      <c r="C29" s="8" t="n"/>
      <c r="D29" s="12" t="n"/>
      <c r="E29" s="8" t="n"/>
      <c r="F29" s="8" t="n"/>
      <c r="G29" s="8" t="n"/>
      <c r="H29" s="11" t="n"/>
      <c r="I29" s="8" t="n"/>
      <c r="J29" s="13">
        <f>IF(B29="","",IF(H29="",TODAY(),H29)-B29)</f>
        <v/>
      </c>
      <c r="K29" s="12" t="n"/>
      <c r="L29" s="14">
        <f>IF(B29="","",IF(H29&lt;&gt;"",IF(J29&lt;=$C$5,"✔ أُغلقت ضمن المهلة","◐ أُغلقت بعد المهلة"),IF(J29&gt;$C$5,"⚠ مفتوحة ومتأخرة","مفتوحة ضمن المهلة")))</f>
        <v/>
      </c>
    </row>
    <row r="30">
      <c r="A30" s="10">
        <f>IF(B30="","","G-"&amp;TEXT(ROW()-7,"000"))</f>
        <v/>
      </c>
      <c r="B30" s="11" t="n"/>
      <c r="C30" s="8" t="n"/>
      <c r="D30" s="12" t="n"/>
      <c r="E30" s="8" t="n"/>
      <c r="F30" s="8" t="n"/>
      <c r="G30" s="8" t="n"/>
      <c r="H30" s="11" t="n"/>
      <c r="I30" s="8" t="n"/>
      <c r="J30" s="13">
        <f>IF(B30="","",IF(H30="",TODAY(),H30)-B30)</f>
        <v/>
      </c>
      <c r="K30" s="12" t="n"/>
      <c r="L30" s="14">
        <f>IF(B30="","",IF(H30&lt;&gt;"",IF(J30&lt;=$C$5,"✔ أُغلقت ضمن المهلة","◐ أُغلقت بعد المهلة"),IF(J30&gt;$C$5,"⚠ مفتوحة ومتأخرة","مفتوحة ضمن المهلة")))</f>
        <v/>
      </c>
    </row>
    <row r="31">
      <c r="A31" s="10">
        <f>IF(B31="","","G-"&amp;TEXT(ROW()-7,"000"))</f>
        <v/>
      </c>
      <c r="B31" s="11" t="n"/>
      <c r="C31" s="8" t="n"/>
      <c r="D31" s="12" t="n"/>
      <c r="E31" s="8" t="n"/>
      <c r="F31" s="8" t="n"/>
      <c r="G31" s="8" t="n"/>
      <c r="H31" s="11" t="n"/>
      <c r="I31" s="8" t="n"/>
      <c r="J31" s="13">
        <f>IF(B31="","",IF(H31="",TODAY(),H31)-B31)</f>
        <v/>
      </c>
      <c r="K31" s="12" t="n"/>
      <c r="L31" s="14">
        <f>IF(B31="","",IF(H31&lt;&gt;"",IF(J31&lt;=$C$5,"✔ أُغلقت ضمن المهلة","◐ أُغلقت بعد المهلة"),IF(J31&gt;$C$5,"⚠ مفتوحة ومتأخرة","مفتوحة ضمن المهلة")))</f>
        <v/>
      </c>
    </row>
    <row r="32">
      <c r="A32" s="10">
        <f>IF(B32="","","G-"&amp;TEXT(ROW()-7,"000"))</f>
        <v/>
      </c>
      <c r="B32" s="11" t="n"/>
      <c r="C32" s="8" t="n"/>
      <c r="D32" s="12" t="n"/>
      <c r="E32" s="8" t="n"/>
      <c r="F32" s="8" t="n"/>
      <c r="G32" s="8" t="n"/>
      <c r="H32" s="11" t="n"/>
      <c r="I32" s="8" t="n"/>
      <c r="J32" s="13">
        <f>IF(B32="","",IF(H32="",TODAY(),H32)-B32)</f>
        <v/>
      </c>
      <c r="K32" s="12" t="n"/>
      <c r="L32" s="14">
        <f>IF(B32="","",IF(H32&lt;&gt;"",IF(J32&lt;=$C$5,"✔ أُغلقت ضمن المهلة","◐ أُغلقت بعد المهلة"),IF(J32&gt;$C$5,"⚠ مفتوحة ومتأخرة","مفتوحة ضمن المهلة")))</f>
        <v/>
      </c>
    </row>
    <row r="33">
      <c r="A33" s="10">
        <f>IF(B33="","","G-"&amp;TEXT(ROW()-7,"000"))</f>
        <v/>
      </c>
      <c r="B33" s="11" t="n"/>
      <c r="C33" s="8" t="n"/>
      <c r="D33" s="12" t="n"/>
      <c r="E33" s="8" t="n"/>
      <c r="F33" s="8" t="n"/>
      <c r="G33" s="8" t="n"/>
      <c r="H33" s="11" t="n"/>
      <c r="I33" s="8" t="n"/>
      <c r="J33" s="13">
        <f>IF(B33="","",IF(H33="",TODAY(),H33)-B33)</f>
        <v/>
      </c>
      <c r="K33" s="12" t="n"/>
      <c r="L33" s="14">
        <f>IF(B33="","",IF(H33&lt;&gt;"",IF(J33&lt;=$C$5,"✔ أُغلقت ضمن المهلة","◐ أُغلقت بعد المهلة"),IF(J33&gt;$C$5,"⚠ مفتوحة ومتأخرة","مفتوحة ضمن المهلة")))</f>
        <v/>
      </c>
    </row>
    <row r="34">
      <c r="A34" s="10">
        <f>IF(B34="","","G-"&amp;TEXT(ROW()-7,"000"))</f>
        <v/>
      </c>
      <c r="B34" s="11" t="n"/>
      <c r="C34" s="8" t="n"/>
      <c r="D34" s="12" t="n"/>
      <c r="E34" s="8" t="n"/>
      <c r="F34" s="8" t="n"/>
      <c r="G34" s="8" t="n"/>
      <c r="H34" s="11" t="n"/>
      <c r="I34" s="8" t="n"/>
      <c r="J34" s="13">
        <f>IF(B34="","",IF(H34="",TODAY(),H34)-B34)</f>
        <v/>
      </c>
      <c r="K34" s="12" t="n"/>
      <c r="L34" s="14">
        <f>IF(B34="","",IF(H34&lt;&gt;"",IF(J34&lt;=$C$5,"✔ أُغلقت ضمن المهلة","◐ أُغلقت بعد المهلة"),IF(J34&gt;$C$5,"⚠ مفتوحة ومتأخرة","مفتوحة ضمن المهلة")))</f>
        <v/>
      </c>
    </row>
    <row r="35">
      <c r="A35" s="10">
        <f>IF(B35="","","G-"&amp;TEXT(ROW()-7,"000"))</f>
        <v/>
      </c>
      <c r="B35" s="11" t="n"/>
      <c r="C35" s="8" t="n"/>
      <c r="D35" s="12" t="n"/>
      <c r="E35" s="8" t="n"/>
      <c r="F35" s="8" t="n"/>
      <c r="G35" s="8" t="n"/>
      <c r="H35" s="11" t="n"/>
      <c r="I35" s="8" t="n"/>
      <c r="J35" s="13">
        <f>IF(B35="","",IF(H35="",TODAY(),H35)-B35)</f>
        <v/>
      </c>
      <c r="K35" s="12" t="n"/>
      <c r="L35" s="14">
        <f>IF(B35="","",IF(H35&lt;&gt;"",IF(J35&lt;=$C$5,"✔ أُغلقت ضمن المهلة","◐ أُغلقت بعد المهلة"),IF(J35&gt;$C$5,"⚠ مفتوحة ومتأخرة","مفتوحة ضمن المهلة")))</f>
        <v/>
      </c>
    </row>
    <row r="36">
      <c r="A36" s="10">
        <f>IF(B36="","","G-"&amp;TEXT(ROW()-7,"000"))</f>
        <v/>
      </c>
      <c r="B36" s="11" t="n"/>
      <c r="C36" s="8" t="n"/>
      <c r="D36" s="12" t="n"/>
      <c r="E36" s="8" t="n"/>
      <c r="F36" s="8" t="n"/>
      <c r="G36" s="8" t="n"/>
      <c r="H36" s="11" t="n"/>
      <c r="I36" s="8" t="n"/>
      <c r="J36" s="13">
        <f>IF(B36="","",IF(H36="",TODAY(),H36)-B36)</f>
        <v/>
      </c>
      <c r="K36" s="12" t="n"/>
      <c r="L36" s="14">
        <f>IF(B36="","",IF(H36&lt;&gt;"",IF(J36&lt;=$C$5,"✔ أُغلقت ضمن المهلة","◐ أُغلقت بعد المهلة"),IF(J36&gt;$C$5,"⚠ مفتوحة ومتأخرة","مفتوحة ضمن المهلة")))</f>
        <v/>
      </c>
    </row>
    <row r="37">
      <c r="A37" s="10">
        <f>IF(B37="","","G-"&amp;TEXT(ROW()-7,"000"))</f>
        <v/>
      </c>
      <c r="B37" s="11" t="n"/>
      <c r="C37" s="8" t="n"/>
      <c r="D37" s="12" t="n"/>
      <c r="E37" s="8" t="n"/>
      <c r="F37" s="8" t="n"/>
      <c r="G37" s="8" t="n"/>
      <c r="H37" s="11" t="n"/>
      <c r="I37" s="8" t="n"/>
      <c r="J37" s="13">
        <f>IF(B37="","",IF(H37="",TODAY(),H37)-B37)</f>
        <v/>
      </c>
      <c r="K37" s="12" t="n"/>
      <c r="L37" s="14">
        <f>IF(B37="","",IF(H37&lt;&gt;"",IF(J37&lt;=$C$5,"✔ أُغلقت ضمن المهلة","◐ أُغلقت بعد المهلة"),IF(J37&gt;$C$5,"⚠ مفتوحة ومتأخرة","مفتوحة ضمن المهلة")))</f>
        <v/>
      </c>
    </row>
    <row r="38">
      <c r="A38" s="10">
        <f>IF(B38="","","G-"&amp;TEXT(ROW()-7,"000"))</f>
        <v/>
      </c>
      <c r="B38" s="11" t="n"/>
      <c r="C38" s="8" t="n"/>
      <c r="D38" s="12" t="n"/>
      <c r="E38" s="8" t="n"/>
      <c r="F38" s="8" t="n"/>
      <c r="G38" s="8" t="n"/>
      <c r="H38" s="11" t="n"/>
      <c r="I38" s="8" t="n"/>
      <c r="J38" s="13">
        <f>IF(B38="","",IF(H38="",TODAY(),H38)-B38)</f>
        <v/>
      </c>
      <c r="K38" s="12" t="n"/>
      <c r="L38" s="14">
        <f>IF(B38="","",IF(H38&lt;&gt;"",IF(J38&lt;=$C$5,"✔ أُغلقت ضمن المهلة","◐ أُغلقت بعد المهلة"),IF(J38&gt;$C$5,"⚠ مفتوحة ومتأخرة","مفتوحة ضمن المهلة")))</f>
        <v/>
      </c>
    </row>
    <row r="39">
      <c r="A39" s="10">
        <f>IF(B39="","","G-"&amp;TEXT(ROW()-7,"000"))</f>
        <v/>
      </c>
      <c r="B39" s="11" t="n"/>
      <c r="C39" s="8" t="n"/>
      <c r="D39" s="12" t="n"/>
      <c r="E39" s="8" t="n"/>
      <c r="F39" s="8" t="n"/>
      <c r="G39" s="8" t="n"/>
      <c r="H39" s="11" t="n"/>
      <c r="I39" s="8" t="n"/>
      <c r="J39" s="13">
        <f>IF(B39="","",IF(H39="",TODAY(),H39)-B39)</f>
        <v/>
      </c>
      <c r="K39" s="12" t="n"/>
      <c r="L39" s="14">
        <f>IF(B39="","",IF(H39&lt;&gt;"",IF(J39&lt;=$C$5,"✔ أُغلقت ضمن المهلة","◐ أُغلقت بعد المهلة"),IF(J39&gt;$C$5,"⚠ مفتوحة ومتأخرة","مفتوحة ضمن المهلة")))</f>
        <v/>
      </c>
    </row>
    <row r="40">
      <c r="A40" s="10">
        <f>IF(B40="","","G-"&amp;TEXT(ROW()-7,"000"))</f>
        <v/>
      </c>
      <c r="B40" s="11" t="n"/>
      <c r="C40" s="8" t="n"/>
      <c r="D40" s="12" t="n"/>
      <c r="E40" s="8" t="n"/>
      <c r="F40" s="8" t="n"/>
      <c r="G40" s="8" t="n"/>
      <c r="H40" s="11" t="n"/>
      <c r="I40" s="8" t="n"/>
      <c r="J40" s="13">
        <f>IF(B40="","",IF(H40="",TODAY(),H40)-B40)</f>
        <v/>
      </c>
      <c r="K40" s="12" t="n"/>
      <c r="L40" s="14">
        <f>IF(B40="","",IF(H40&lt;&gt;"",IF(J40&lt;=$C$5,"✔ أُغلقت ضمن المهلة","◐ أُغلقت بعد المهلة"),IF(J40&gt;$C$5,"⚠ مفتوحة ومتأخرة","مفتوحة ضمن المهلة")))</f>
        <v/>
      </c>
    </row>
    <row r="41">
      <c r="A41" s="10">
        <f>IF(B41="","","G-"&amp;TEXT(ROW()-7,"000"))</f>
        <v/>
      </c>
      <c r="B41" s="11" t="n"/>
      <c r="C41" s="8" t="n"/>
      <c r="D41" s="12" t="n"/>
      <c r="E41" s="8" t="n"/>
      <c r="F41" s="8" t="n"/>
      <c r="G41" s="8" t="n"/>
      <c r="H41" s="11" t="n"/>
      <c r="I41" s="8" t="n"/>
      <c r="J41" s="13">
        <f>IF(B41="","",IF(H41="",TODAY(),H41)-B41)</f>
        <v/>
      </c>
      <c r="K41" s="12" t="n"/>
      <c r="L41" s="14">
        <f>IF(B41="","",IF(H41&lt;&gt;"",IF(J41&lt;=$C$5,"✔ أُغلقت ضمن المهلة","◐ أُغلقت بعد المهلة"),IF(J41&gt;$C$5,"⚠ مفتوحة ومتأخرة","مفتوحة ضمن المهلة")))</f>
        <v/>
      </c>
    </row>
    <row r="42">
      <c r="A42" s="10">
        <f>IF(B42="","","G-"&amp;TEXT(ROW()-7,"000"))</f>
        <v/>
      </c>
      <c r="B42" s="11" t="n"/>
      <c r="C42" s="8" t="n"/>
      <c r="D42" s="12" t="n"/>
      <c r="E42" s="8" t="n"/>
      <c r="F42" s="8" t="n"/>
      <c r="G42" s="8" t="n"/>
      <c r="H42" s="11" t="n"/>
      <c r="I42" s="8" t="n"/>
      <c r="J42" s="13">
        <f>IF(B42="","",IF(H42="",TODAY(),H42)-B42)</f>
        <v/>
      </c>
      <c r="K42" s="12" t="n"/>
      <c r="L42" s="14">
        <f>IF(B42="","",IF(H42&lt;&gt;"",IF(J42&lt;=$C$5,"✔ أُغلقت ضمن المهلة","◐ أُغلقت بعد المهلة"),IF(J42&gt;$C$5,"⚠ مفتوحة ومتأخرة","مفتوحة ضمن المهلة")))</f>
        <v/>
      </c>
    </row>
    <row r="43">
      <c r="A43" s="10">
        <f>IF(B43="","","G-"&amp;TEXT(ROW()-7,"000"))</f>
        <v/>
      </c>
      <c r="B43" s="11" t="n"/>
      <c r="C43" s="8" t="n"/>
      <c r="D43" s="12" t="n"/>
      <c r="E43" s="8" t="n"/>
      <c r="F43" s="8" t="n"/>
      <c r="G43" s="8" t="n"/>
      <c r="H43" s="11" t="n"/>
      <c r="I43" s="8" t="n"/>
      <c r="J43" s="13">
        <f>IF(B43="","",IF(H43="",TODAY(),H43)-B43)</f>
        <v/>
      </c>
      <c r="K43" s="12" t="n"/>
      <c r="L43" s="14">
        <f>IF(B43="","",IF(H43&lt;&gt;"",IF(J43&lt;=$C$5,"✔ أُغلقت ضمن المهلة","◐ أُغلقت بعد المهلة"),IF(J43&gt;$C$5,"⚠ مفتوحة ومتأخرة","مفتوحة ضمن المهلة")))</f>
        <v/>
      </c>
    </row>
    <row r="44">
      <c r="A44" s="10">
        <f>IF(B44="","","G-"&amp;TEXT(ROW()-7,"000"))</f>
        <v/>
      </c>
      <c r="B44" s="11" t="n"/>
      <c r="C44" s="8" t="n"/>
      <c r="D44" s="12" t="n"/>
      <c r="E44" s="8" t="n"/>
      <c r="F44" s="8" t="n"/>
      <c r="G44" s="8" t="n"/>
      <c r="H44" s="11" t="n"/>
      <c r="I44" s="8" t="n"/>
      <c r="J44" s="13">
        <f>IF(B44="","",IF(H44="",TODAY(),H44)-B44)</f>
        <v/>
      </c>
      <c r="K44" s="12" t="n"/>
      <c r="L44" s="14">
        <f>IF(B44="","",IF(H44&lt;&gt;"",IF(J44&lt;=$C$5,"✔ أُغلقت ضمن المهلة","◐ أُغلقت بعد المهلة"),IF(J44&gt;$C$5,"⚠ مفتوحة ومتأخرة","مفتوحة ضمن المهلة")))</f>
        <v/>
      </c>
    </row>
    <row r="45">
      <c r="A45" s="10">
        <f>IF(B45="","","G-"&amp;TEXT(ROW()-7,"000"))</f>
        <v/>
      </c>
      <c r="B45" s="11" t="n"/>
      <c r="C45" s="8" t="n"/>
      <c r="D45" s="12" t="n"/>
      <c r="E45" s="8" t="n"/>
      <c r="F45" s="8" t="n"/>
      <c r="G45" s="8" t="n"/>
      <c r="H45" s="11" t="n"/>
      <c r="I45" s="8" t="n"/>
      <c r="J45" s="13">
        <f>IF(B45="","",IF(H45="",TODAY(),H45)-B45)</f>
        <v/>
      </c>
      <c r="K45" s="12" t="n"/>
      <c r="L45" s="14">
        <f>IF(B45="","",IF(H45&lt;&gt;"",IF(J45&lt;=$C$5,"✔ أُغلقت ضمن المهلة","◐ أُغلقت بعد المهلة"),IF(J45&gt;$C$5,"⚠ مفتوحة ومتأخرة","مفتوحة ضمن المهلة")))</f>
        <v/>
      </c>
    </row>
    <row r="46">
      <c r="A46" s="10">
        <f>IF(B46="","","G-"&amp;TEXT(ROW()-7,"000"))</f>
        <v/>
      </c>
      <c r="B46" s="11" t="n"/>
      <c r="C46" s="8" t="n"/>
      <c r="D46" s="12" t="n"/>
      <c r="E46" s="8" t="n"/>
      <c r="F46" s="8" t="n"/>
      <c r="G46" s="8" t="n"/>
      <c r="H46" s="11" t="n"/>
      <c r="I46" s="8" t="n"/>
      <c r="J46" s="13">
        <f>IF(B46="","",IF(H46="",TODAY(),H46)-B46)</f>
        <v/>
      </c>
      <c r="K46" s="12" t="n"/>
      <c r="L46" s="14">
        <f>IF(B46="","",IF(H46&lt;&gt;"",IF(J46&lt;=$C$5,"✔ أُغلقت ضمن المهلة","◐ أُغلقت بعد المهلة"),IF(J46&gt;$C$5,"⚠ مفتوحة ومتأخرة","مفتوحة ضمن المهلة")))</f>
        <v/>
      </c>
    </row>
    <row r="47">
      <c r="A47" s="10">
        <f>IF(B47="","","G-"&amp;TEXT(ROW()-7,"000"))</f>
        <v/>
      </c>
      <c r="B47" s="11" t="n"/>
      <c r="C47" s="8" t="n"/>
      <c r="D47" s="12" t="n"/>
      <c r="E47" s="8" t="n"/>
      <c r="F47" s="8" t="n"/>
      <c r="G47" s="8" t="n"/>
      <c r="H47" s="11" t="n"/>
      <c r="I47" s="8" t="n"/>
      <c r="J47" s="13">
        <f>IF(B47="","",IF(H47="",TODAY(),H47)-B47)</f>
        <v/>
      </c>
      <c r="K47" s="12" t="n"/>
      <c r="L47" s="14">
        <f>IF(B47="","",IF(H47&lt;&gt;"",IF(J47&lt;=$C$5,"✔ أُغلقت ضمن المهلة","◐ أُغلقت بعد المهلة"),IF(J47&gt;$C$5,"⚠ مفتوحة ومتأخرة","مفتوحة ضمن المهلة")))</f>
        <v/>
      </c>
    </row>
    <row r="48">
      <c r="A48" s="10">
        <f>IF(B48="","","G-"&amp;TEXT(ROW()-7,"000"))</f>
        <v/>
      </c>
      <c r="B48" s="11" t="n"/>
      <c r="C48" s="8" t="n"/>
      <c r="D48" s="12" t="n"/>
      <c r="E48" s="8" t="n"/>
      <c r="F48" s="8" t="n"/>
      <c r="G48" s="8" t="n"/>
      <c r="H48" s="11" t="n"/>
      <c r="I48" s="8" t="n"/>
      <c r="J48" s="13">
        <f>IF(B48="","",IF(H48="",TODAY(),H48)-B48)</f>
        <v/>
      </c>
      <c r="K48" s="12" t="n"/>
      <c r="L48" s="14">
        <f>IF(B48="","",IF(H48&lt;&gt;"",IF(J48&lt;=$C$5,"✔ أُغلقت ضمن المهلة","◐ أُغلقت بعد المهلة"),IF(J48&gt;$C$5,"⚠ مفتوحة ومتأخرة","مفتوحة ضمن المهلة")))</f>
        <v/>
      </c>
    </row>
    <row r="49">
      <c r="A49" s="10">
        <f>IF(B49="","","G-"&amp;TEXT(ROW()-7,"000"))</f>
        <v/>
      </c>
      <c r="B49" s="11" t="n"/>
      <c r="C49" s="8" t="n"/>
      <c r="D49" s="12" t="n"/>
      <c r="E49" s="8" t="n"/>
      <c r="F49" s="8" t="n"/>
      <c r="G49" s="8" t="n"/>
      <c r="H49" s="11" t="n"/>
      <c r="I49" s="8" t="n"/>
      <c r="J49" s="13">
        <f>IF(B49="","",IF(H49="",TODAY(),H49)-B49)</f>
        <v/>
      </c>
      <c r="K49" s="12" t="n"/>
      <c r="L49" s="14">
        <f>IF(B49="","",IF(H49&lt;&gt;"",IF(J49&lt;=$C$5,"✔ أُغلقت ضمن المهلة","◐ أُغلقت بعد المهلة"),IF(J49&gt;$C$5,"⚠ مفتوحة ومتأخرة","مفتوحة ضمن المهلة")))</f>
        <v/>
      </c>
    </row>
    <row r="50">
      <c r="A50" s="10">
        <f>IF(B50="","","G-"&amp;TEXT(ROW()-7,"000"))</f>
        <v/>
      </c>
      <c r="B50" s="11" t="n"/>
      <c r="C50" s="8" t="n"/>
      <c r="D50" s="12" t="n"/>
      <c r="E50" s="8" t="n"/>
      <c r="F50" s="8" t="n"/>
      <c r="G50" s="8" t="n"/>
      <c r="H50" s="11" t="n"/>
      <c r="I50" s="8" t="n"/>
      <c r="J50" s="13">
        <f>IF(B50="","",IF(H50="",TODAY(),H50)-B50)</f>
        <v/>
      </c>
      <c r="K50" s="12" t="n"/>
      <c r="L50" s="14">
        <f>IF(B50="","",IF(H50&lt;&gt;"",IF(J50&lt;=$C$5,"✔ أُغلقت ضمن المهلة","◐ أُغلقت بعد المهلة"),IF(J50&gt;$C$5,"⚠ مفتوحة ومتأخرة","مفتوحة ضمن المهلة")))</f>
        <v/>
      </c>
    </row>
    <row r="51">
      <c r="A51" s="10">
        <f>IF(B51="","","G-"&amp;TEXT(ROW()-7,"000"))</f>
        <v/>
      </c>
      <c r="B51" s="11" t="n"/>
      <c r="C51" s="8" t="n"/>
      <c r="D51" s="12" t="n"/>
      <c r="E51" s="8" t="n"/>
      <c r="F51" s="8" t="n"/>
      <c r="G51" s="8" t="n"/>
      <c r="H51" s="11" t="n"/>
      <c r="I51" s="8" t="n"/>
      <c r="J51" s="13">
        <f>IF(B51="","",IF(H51="",TODAY(),H51)-B51)</f>
        <v/>
      </c>
      <c r="K51" s="12" t="n"/>
      <c r="L51" s="14">
        <f>IF(B51="","",IF(H51&lt;&gt;"",IF(J51&lt;=$C$5,"✔ أُغلقت ضمن المهلة","◐ أُغلقت بعد المهلة"),IF(J51&gt;$C$5,"⚠ مفتوحة ومتأخرة","مفتوحة ضمن المهلة")))</f>
        <v/>
      </c>
    </row>
    <row r="52">
      <c r="A52" s="10">
        <f>IF(B52="","","G-"&amp;TEXT(ROW()-7,"000"))</f>
        <v/>
      </c>
      <c r="B52" s="11" t="n"/>
      <c r="C52" s="8" t="n"/>
      <c r="D52" s="12" t="n"/>
      <c r="E52" s="8" t="n"/>
      <c r="F52" s="8" t="n"/>
      <c r="G52" s="8" t="n"/>
      <c r="H52" s="11" t="n"/>
      <c r="I52" s="8" t="n"/>
      <c r="J52" s="13">
        <f>IF(B52="","",IF(H52="",TODAY(),H52)-B52)</f>
        <v/>
      </c>
      <c r="K52" s="12" t="n"/>
      <c r="L52" s="14">
        <f>IF(B52="","",IF(H52&lt;&gt;"",IF(J52&lt;=$C$5,"✔ أُغلقت ضمن المهلة","◐ أُغلقت بعد المهلة"),IF(J52&gt;$C$5,"⚠ مفتوحة ومتأخرة","مفتوحة ضمن المهلة")))</f>
        <v/>
      </c>
    </row>
    <row r="53">
      <c r="A53" s="10">
        <f>IF(B53="","","G-"&amp;TEXT(ROW()-7,"000"))</f>
        <v/>
      </c>
      <c r="B53" s="11" t="n"/>
      <c r="C53" s="8" t="n"/>
      <c r="D53" s="12" t="n"/>
      <c r="E53" s="8" t="n"/>
      <c r="F53" s="8" t="n"/>
      <c r="G53" s="8" t="n"/>
      <c r="H53" s="11" t="n"/>
      <c r="I53" s="8" t="n"/>
      <c r="J53" s="13">
        <f>IF(B53="","",IF(H53="",TODAY(),H53)-B53)</f>
        <v/>
      </c>
      <c r="K53" s="12" t="n"/>
      <c r="L53" s="14">
        <f>IF(B53="","",IF(H53&lt;&gt;"",IF(J53&lt;=$C$5,"✔ أُغلقت ضمن المهلة","◐ أُغلقت بعد المهلة"),IF(J53&gt;$C$5,"⚠ مفتوحة ومتأخرة","مفتوحة ضمن المهلة")))</f>
        <v/>
      </c>
    </row>
    <row r="54">
      <c r="A54" s="10">
        <f>IF(B54="","","G-"&amp;TEXT(ROW()-7,"000"))</f>
        <v/>
      </c>
      <c r="B54" s="11" t="n"/>
      <c r="C54" s="8" t="n"/>
      <c r="D54" s="12" t="n"/>
      <c r="E54" s="8" t="n"/>
      <c r="F54" s="8" t="n"/>
      <c r="G54" s="8" t="n"/>
      <c r="H54" s="11" t="n"/>
      <c r="I54" s="8" t="n"/>
      <c r="J54" s="13">
        <f>IF(B54="","",IF(H54="",TODAY(),H54)-B54)</f>
        <v/>
      </c>
      <c r="K54" s="12" t="n"/>
      <c r="L54" s="14">
        <f>IF(B54="","",IF(H54&lt;&gt;"",IF(J54&lt;=$C$5,"✔ أُغلقت ضمن المهلة","◐ أُغلقت بعد المهلة"),IF(J54&gt;$C$5,"⚠ مفتوحة ومتأخرة","مفتوحة ضمن المهلة")))</f>
        <v/>
      </c>
    </row>
    <row r="55">
      <c r="A55" s="10">
        <f>IF(B55="","","G-"&amp;TEXT(ROW()-7,"000"))</f>
        <v/>
      </c>
      <c r="B55" s="11" t="n"/>
      <c r="C55" s="8" t="n"/>
      <c r="D55" s="12" t="n"/>
      <c r="E55" s="8" t="n"/>
      <c r="F55" s="8" t="n"/>
      <c r="G55" s="8" t="n"/>
      <c r="H55" s="11" t="n"/>
      <c r="I55" s="8" t="n"/>
      <c r="J55" s="13">
        <f>IF(B55="","",IF(H55="",TODAY(),H55)-B55)</f>
        <v/>
      </c>
      <c r="K55" s="12" t="n"/>
      <c r="L55" s="14">
        <f>IF(B55="","",IF(H55&lt;&gt;"",IF(J55&lt;=$C$5,"✔ أُغلقت ضمن المهلة","◐ أُغلقت بعد المهلة"),IF(J55&gt;$C$5,"⚠ مفتوحة ومتأخرة","مفتوحة ضمن المهلة")))</f>
        <v/>
      </c>
    </row>
    <row r="56">
      <c r="A56" s="10">
        <f>IF(B56="","","G-"&amp;TEXT(ROW()-7,"000"))</f>
        <v/>
      </c>
      <c r="B56" s="11" t="n"/>
      <c r="C56" s="8" t="n"/>
      <c r="D56" s="12" t="n"/>
      <c r="E56" s="8" t="n"/>
      <c r="F56" s="8" t="n"/>
      <c r="G56" s="8" t="n"/>
      <c r="H56" s="11" t="n"/>
      <c r="I56" s="8" t="n"/>
      <c r="J56" s="13">
        <f>IF(B56="","",IF(H56="",TODAY(),H56)-B56)</f>
        <v/>
      </c>
      <c r="K56" s="12" t="n"/>
      <c r="L56" s="14">
        <f>IF(B56="","",IF(H56&lt;&gt;"",IF(J56&lt;=$C$5,"✔ أُغلقت ضمن المهلة","◐ أُغلقت بعد المهلة"),IF(J56&gt;$C$5,"⚠ مفتوحة ومتأخرة","مفتوحة ضمن المهلة")))</f>
        <v/>
      </c>
    </row>
    <row r="57">
      <c r="A57" s="10">
        <f>IF(B57="","","G-"&amp;TEXT(ROW()-7,"000"))</f>
        <v/>
      </c>
      <c r="B57" s="11" t="n"/>
      <c r="C57" s="8" t="n"/>
      <c r="D57" s="12" t="n"/>
      <c r="E57" s="8" t="n"/>
      <c r="F57" s="8" t="n"/>
      <c r="G57" s="8" t="n"/>
      <c r="H57" s="11" t="n"/>
      <c r="I57" s="8" t="n"/>
      <c r="J57" s="13">
        <f>IF(B57="","",IF(H57="",TODAY(),H57)-B57)</f>
        <v/>
      </c>
      <c r="K57" s="12" t="n"/>
      <c r="L57" s="14">
        <f>IF(B57="","",IF(H57&lt;&gt;"",IF(J57&lt;=$C$5,"✔ أُغلقت ضمن المهلة","◐ أُغلقت بعد المهلة"),IF(J57&gt;$C$5,"⚠ مفتوحة ومتأخرة","مفتوحة ضمن المهلة")))</f>
        <v/>
      </c>
    </row>
    <row r="58">
      <c r="A58" s="10">
        <f>IF(B58="","","G-"&amp;TEXT(ROW()-7,"000"))</f>
        <v/>
      </c>
      <c r="B58" s="11" t="n"/>
      <c r="C58" s="8" t="n"/>
      <c r="D58" s="12" t="n"/>
      <c r="E58" s="8" t="n"/>
      <c r="F58" s="8" t="n"/>
      <c r="G58" s="8" t="n"/>
      <c r="H58" s="11" t="n"/>
      <c r="I58" s="8" t="n"/>
      <c r="J58" s="13">
        <f>IF(B58="","",IF(H58="",TODAY(),H58)-B58)</f>
        <v/>
      </c>
      <c r="K58" s="12" t="n"/>
      <c r="L58" s="14">
        <f>IF(B58="","",IF(H58&lt;&gt;"",IF(J58&lt;=$C$5,"✔ أُغلقت ضمن المهلة","◐ أُغلقت بعد المهلة"),IF(J58&gt;$C$5,"⚠ مفتوحة ومتأخرة","مفتوحة ضمن المهلة")))</f>
        <v/>
      </c>
    </row>
    <row r="59">
      <c r="A59" s="10">
        <f>IF(B59="","","G-"&amp;TEXT(ROW()-7,"000"))</f>
        <v/>
      </c>
      <c r="B59" s="11" t="n"/>
      <c r="C59" s="8" t="n"/>
      <c r="D59" s="12" t="n"/>
      <c r="E59" s="8" t="n"/>
      <c r="F59" s="8" t="n"/>
      <c r="G59" s="8" t="n"/>
      <c r="H59" s="11" t="n"/>
      <c r="I59" s="8" t="n"/>
      <c r="J59" s="13">
        <f>IF(B59="","",IF(H59="",TODAY(),H59)-B59)</f>
        <v/>
      </c>
      <c r="K59" s="12" t="n"/>
      <c r="L59" s="14">
        <f>IF(B59="","",IF(H59&lt;&gt;"",IF(J59&lt;=$C$5,"✔ أُغلقت ضمن المهلة","◐ أُغلقت بعد المهلة"),IF(J59&gt;$C$5,"⚠ مفتوحة ومتأخرة","مفتوحة ضمن المهلة")))</f>
        <v/>
      </c>
    </row>
    <row r="60">
      <c r="A60" s="10">
        <f>IF(B60="","","G-"&amp;TEXT(ROW()-7,"000"))</f>
        <v/>
      </c>
      <c r="B60" s="11" t="n"/>
      <c r="C60" s="8" t="n"/>
      <c r="D60" s="12" t="n"/>
      <c r="E60" s="8" t="n"/>
      <c r="F60" s="8" t="n"/>
      <c r="G60" s="8" t="n"/>
      <c r="H60" s="11" t="n"/>
      <c r="I60" s="8" t="n"/>
      <c r="J60" s="13">
        <f>IF(B60="","",IF(H60="",TODAY(),H60)-B60)</f>
        <v/>
      </c>
      <c r="K60" s="12" t="n"/>
      <c r="L60" s="14">
        <f>IF(B60="","",IF(H60&lt;&gt;"",IF(J60&lt;=$C$5,"✔ أُغلقت ضمن المهلة","◐ أُغلقت بعد المهلة"),IF(J60&gt;$C$5,"⚠ مفتوحة ومتأخرة","مفتوحة ضمن المهلة")))</f>
        <v/>
      </c>
    </row>
    <row r="61">
      <c r="A61" s="10">
        <f>IF(B61="","","G-"&amp;TEXT(ROW()-7,"000"))</f>
        <v/>
      </c>
      <c r="B61" s="11" t="n"/>
      <c r="C61" s="8" t="n"/>
      <c r="D61" s="12" t="n"/>
      <c r="E61" s="8" t="n"/>
      <c r="F61" s="8" t="n"/>
      <c r="G61" s="8" t="n"/>
      <c r="H61" s="11" t="n"/>
      <c r="I61" s="8" t="n"/>
      <c r="J61" s="13">
        <f>IF(B61="","",IF(H61="",TODAY(),H61)-B61)</f>
        <v/>
      </c>
      <c r="K61" s="12" t="n"/>
      <c r="L61" s="14">
        <f>IF(B61="","",IF(H61&lt;&gt;"",IF(J61&lt;=$C$5,"✔ أُغلقت ضمن المهلة","◐ أُغلقت بعد المهلة"),IF(J61&gt;$C$5,"⚠ مفتوحة ومتأخرة","مفتوحة ضمن المهلة")))</f>
        <v/>
      </c>
    </row>
    <row r="62">
      <c r="A62" s="10">
        <f>IF(B62="","","G-"&amp;TEXT(ROW()-7,"000"))</f>
        <v/>
      </c>
      <c r="B62" s="11" t="n"/>
      <c r="C62" s="8" t="n"/>
      <c r="D62" s="12" t="n"/>
      <c r="E62" s="8" t="n"/>
      <c r="F62" s="8" t="n"/>
      <c r="G62" s="8" t="n"/>
      <c r="H62" s="11" t="n"/>
      <c r="I62" s="8" t="n"/>
      <c r="J62" s="13">
        <f>IF(B62="","",IF(H62="",TODAY(),H62)-B62)</f>
        <v/>
      </c>
      <c r="K62" s="12" t="n"/>
      <c r="L62" s="14">
        <f>IF(B62="","",IF(H62&lt;&gt;"",IF(J62&lt;=$C$5,"✔ أُغلقت ضمن المهلة","◐ أُغلقت بعد المهلة"),IF(J62&gt;$C$5,"⚠ مفتوحة ومتأخرة","مفتوحة ضمن المهلة")))</f>
        <v/>
      </c>
    </row>
    <row r="63">
      <c r="A63" s="10">
        <f>IF(B63="","","G-"&amp;TEXT(ROW()-7,"000"))</f>
        <v/>
      </c>
      <c r="B63" s="11" t="n"/>
      <c r="C63" s="8" t="n"/>
      <c r="D63" s="12" t="n"/>
      <c r="E63" s="8" t="n"/>
      <c r="F63" s="8" t="n"/>
      <c r="G63" s="8" t="n"/>
      <c r="H63" s="11" t="n"/>
      <c r="I63" s="8" t="n"/>
      <c r="J63" s="13">
        <f>IF(B63="","",IF(H63="",TODAY(),H63)-B63)</f>
        <v/>
      </c>
      <c r="K63" s="12" t="n"/>
      <c r="L63" s="14">
        <f>IF(B63="","",IF(H63&lt;&gt;"",IF(J63&lt;=$C$5,"✔ أُغلقت ضمن المهلة","◐ أُغلقت بعد المهلة"),IF(J63&gt;$C$5,"⚠ مفتوحة ومتأخرة","مفتوحة ضمن المهلة")))</f>
        <v/>
      </c>
    </row>
    <row r="64">
      <c r="A64" s="10">
        <f>IF(B64="","","G-"&amp;TEXT(ROW()-7,"000"))</f>
        <v/>
      </c>
      <c r="B64" s="11" t="n"/>
      <c r="C64" s="8" t="n"/>
      <c r="D64" s="12" t="n"/>
      <c r="E64" s="8" t="n"/>
      <c r="F64" s="8" t="n"/>
      <c r="G64" s="8" t="n"/>
      <c r="H64" s="11" t="n"/>
      <c r="I64" s="8" t="n"/>
      <c r="J64" s="13">
        <f>IF(B64="","",IF(H64="",TODAY(),H64)-B64)</f>
        <v/>
      </c>
      <c r="K64" s="12" t="n"/>
      <c r="L64" s="14">
        <f>IF(B64="","",IF(H64&lt;&gt;"",IF(J64&lt;=$C$5,"✔ أُغلقت ضمن المهلة","◐ أُغلقت بعد المهلة"),IF(J64&gt;$C$5,"⚠ مفتوحة ومتأخرة","مفتوحة ضمن المهلة")))</f>
        <v/>
      </c>
    </row>
    <row r="65">
      <c r="A65" s="10">
        <f>IF(B65="","","G-"&amp;TEXT(ROW()-7,"000"))</f>
        <v/>
      </c>
      <c r="B65" s="11" t="n"/>
      <c r="C65" s="8" t="n"/>
      <c r="D65" s="12" t="n"/>
      <c r="E65" s="8" t="n"/>
      <c r="F65" s="8" t="n"/>
      <c r="G65" s="8" t="n"/>
      <c r="H65" s="11" t="n"/>
      <c r="I65" s="8" t="n"/>
      <c r="J65" s="13">
        <f>IF(B65="","",IF(H65="",TODAY(),H65)-B65)</f>
        <v/>
      </c>
      <c r="K65" s="12" t="n"/>
      <c r="L65" s="14">
        <f>IF(B65="","",IF(H65&lt;&gt;"",IF(J65&lt;=$C$5,"✔ أُغلقت ضمن المهلة","◐ أُغلقت بعد المهلة"),IF(J65&gt;$C$5,"⚠ مفتوحة ومتأخرة","مفتوحة ضمن المهلة")))</f>
        <v/>
      </c>
    </row>
    <row r="66">
      <c r="A66" s="10">
        <f>IF(B66="","","G-"&amp;TEXT(ROW()-7,"000"))</f>
        <v/>
      </c>
      <c r="B66" s="11" t="n"/>
      <c r="C66" s="8" t="n"/>
      <c r="D66" s="12" t="n"/>
      <c r="E66" s="8" t="n"/>
      <c r="F66" s="8" t="n"/>
      <c r="G66" s="8" t="n"/>
      <c r="H66" s="11" t="n"/>
      <c r="I66" s="8" t="n"/>
      <c r="J66" s="13">
        <f>IF(B66="","",IF(H66="",TODAY(),H66)-B66)</f>
        <v/>
      </c>
      <c r="K66" s="12" t="n"/>
      <c r="L66" s="14">
        <f>IF(B66="","",IF(H66&lt;&gt;"",IF(J66&lt;=$C$5,"✔ أُغلقت ضمن المهلة","◐ أُغلقت بعد المهلة"),IF(J66&gt;$C$5,"⚠ مفتوحة ومتأخرة","مفتوحة ضمن المهلة")))</f>
        <v/>
      </c>
    </row>
    <row r="67">
      <c r="A67" s="10">
        <f>IF(B67="","","G-"&amp;TEXT(ROW()-7,"000"))</f>
        <v/>
      </c>
      <c r="B67" s="11" t="n"/>
      <c r="C67" s="8" t="n"/>
      <c r="D67" s="12" t="n"/>
      <c r="E67" s="8" t="n"/>
      <c r="F67" s="8" t="n"/>
      <c r="G67" s="8" t="n"/>
      <c r="H67" s="11" t="n"/>
      <c r="I67" s="8" t="n"/>
      <c r="J67" s="13">
        <f>IF(B67="","",IF(H67="",TODAY(),H67)-B67)</f>
        <v/>
      </c>
      <c r="K67" s="12" t="n"/>
      <c r="L67" s="14">
        <f>IF(B67="","",IF(H67&lt;&gt;"",IF(J67&lt;=$C$5,"✔ أُغلقت ضمن المهلة","◐ أُغلقت بعد المهلة"),IF(J67&gt;$C$5,"⚠ مفتوحة ومتأخرة","مفتوحة ضمن المهلة")))</f>
        <v/>
      </c>
    </row>
    <row r="68">
      <c r="A68" s="10">
        <f>IF(B68="","","G-"&amp;TEXT(ROW()-7,"000"))</f>
        <v/>
      </c>
      <c r="B68" s="11" t="n"/>
      <c r="C68" s="8" t="n"/>
      <c r="D68" s="12" t="n"/>
      <c r="E68" s="8" t="n"/>
      <c r="F68" s="8" t="n"/>
      <c r="G68" s="8" t="n"/>
      <c r="H68" s="11" t="n"/>
      <c r="I68" s="8" t="n"/>
      <c r="J68" s="13">
        <f>IF(B68="","",IF(H68="",TODAY(),H68)-B68)</f>
        <v/>
      </c>
      <c r="K68" s="12" t="n"/>
      <c r="L68" s="14">
        <f>IF(B68="","",IF(H68&lt;&gt;"",IF(J68&lt;=$C$5,"✔ أُغلقت ضمن المهلة","◐ أُغلقت بعد المهلة"),IF(J68&gt;$C$5,"⚠ مفتوحة ومتأخرة","مفتوحة ضمن المهلة")))</f>
        <v/>
      </c>
    </row>
    <row r="69">
      <c r="A69" s="10">
        <f>IF(B69="","","G-"&amp;TEXT(ROW()-7,"000"))</f>
        <v/>
      </c>
      <c r="B69" s="11" t="n"/>
      <c r="C69" s="8" t="n"/>
      <c r="D69" s="12" t="n"/>
      <c r="E69" s="8" t="n"/>
      <c r="F69" s="8" t="n"/>
      <c r="G69" s="8" t="n"/>
      <c r="H69" s="11" t="n"/>
      <c r="I69" s="8" t="n"/>
      <c r="J69" s="13">
        <f>IF(B69="","",IF(H69="",TODAY(),H69)-B69)</f>
        <v/>
      </c>
      <c r="K69" s="12" t="n"/>
      <c r="L69" s="14">
        <f>IF(B69="","",IF(H69&lt;&gt;"",IF(J69&lt;=$C$5,"✔ أُغلقت ضمن المهلة","◐ أُغلقت بعد المهلة"),IF(J69&gt;$C$5,"⚠ مفتوحة ومتأخرة","مفتوحة ضمن المهلة")))</f>
        <v/>
      </c>
    </row>
    <row r="70">
      <c r="A70" s="10">
        <f>IF(B70="","","G-"&amp;TEXT(ROW()-7,"000"))</f>
        <v/>
      </c>
      <c r="B70" s="11" t="n"/>
      <c r="C70" s="8" t="n"/>
      <c r="D70" s="12" t="n"/>
      <c r="E70" s="8" t="n"/>
      <c r="F70" s="8" t="n"/>
      <c r="G70" s="8" t="n"/>
      <c r="H70" s="11" t="n"/>
      <c r="I70" s="8" t="n"/>
      <c r="J70" s="13">
        <f>IF(B70="","",IF(H70="",TODAY(),H70)-B70)</f>
        <v/>
      </c>
      <c r="K70" s="12" t="n"/>
      <c r="L70" s="14">
        <f>IF(B70="","",IF(H70&lt;&gt;"",IF(J70&lt;=$C$5,"✔ أُغلقت ضمن المهلة","◐ أُغلقت بعد المهلة"),IF(J70&gt;$C$5,"⚠ مفتوحة ومتأخرة","مفتوحة ضمن المهلة")))</f>
        <v/>
      </c>
    </row>
    <row r="71">
      <c r="A71" s="10">
        <f>IF(B71="","","G-"&amp;TEXT(ROW()-7,"000"))</f>
        <v/>
      </c>
      <c r="B71" s="11" t="n"/>
      <c r="C71" s="8" t="n"/>
      <c r="D71" s="12" t="n"/>
      <c r="E71" s="8" t="n"/>
      <c r="F71" s="8" t="n"/>
      <c r="G71" s="8" t="n"/>
      <c r="H71" s="11" t="n"/>
      <c r="I71" s="8" t="n"/>
      <c r="J71" s="13">
        <f>IF(B71="","",IF(H71="",TODAY(),H71)-B71)</f>
        <v/>
      </c>
      <c r="K71" s="12" t="n"/>
      <c r="L71" s="14">
        <f>IF(B71="","",IF(H71&lt;&gt;"",IF(J71&lt;=$C$5,"✔ أُغلقت ضمن المهلة","◐ أُغلقت بعد المهلة"),IF(J71&gt;$C$5,"⚠ مفتوحة ومتأخرة","مفتوحة ضمن المهلة")))</f>
        <v/>
      </c>
    </row>
    <row r="72">
      <c r="A72" s="10">
        <f>IF(B72="","","G-"&amp;TEXT(ROW()-7,"000"))</f>
        <v/>
      </c>
      <c r="B72" s="11" t="n"/>
      <c r="C72" s="8" t="n"/>
      <c r="D72" s="12" t="n"/>
      <c r="E72" s="8" t="n"/>
      <c r="F72" s="8" t="n"/>
      <c r="G72" s="8" t="n"/>
      <c r="H72" s="11" t="n"/>
      <c r="I72" s="8" t="n"/>
      <c r="J72" s="13">
        <f>IF(B72="","",IF(H72="",TODAY(),H72)-B72)</f>
        <v/>
      </c>
      <c r="K72" s="12" t="n"/>
      <c r="L72" s="14">
        <f>IF(B72="","",IF(H72&lt;&gt;"",IF(J72&lt;=$C$5,"✔ أُغلقت ضمن المهلة","◐ أُغلقت بعد المهلة"),IF(J72&gt;$C$5,"⚠ مفتوحة ومتأخرة","مفتوحة ضمن المهلة")))</f>
        <v/>
      </c>
    </row>
    <row r="73">
      <c r="A73" s="10">
        <f>IF(B73="","","G-"&amp;TEXT(ROW()-7,"000"))</f>
        <v/>
      </c>
      <c r="B73" s="11" t="n"/>
      <c r="C73" s="8" t="n"/>
      <c r="D73" s="12" t="n"/>
      <c r="E73" s="8" t="n"/>
      <c r="F73" s="8" t="n"/>
      <c r="G73" s="8" t="n"/>
      <c r="H73" s="11" t="n"/>
      <c r="I73" s="8" t="n"/>
      <c r="J73" s="13">
        <f>IF(B73="","",IF(H73="",TODAY(),H73)-B73)</f>
        <v/>
      </c>
      <c r="K73" s="12" t="n"/>
      <c r="L73" s="14">
        <f>IF(B73="","",IF(H73&lt;&gt;"",IF(J73&lt;=$C$5,"✔ أُغلقت ضمن المهلة","◐ أُغلقت بعد المهلة"),IF(J73&gt;$C$5,"⚠ مفتوحة ومتأخرة","مفتوحة ضمن المهلة")))</f>
        <v/>
      </c>
    </row>
    <row r="74">
      <c r="A74" s="10">
        <f>IF(B74="","","G-"&amp;TEXT(ROW()-7,"000"))</f>
        <v/>
      </c>
      <c r="B74" s="11" t="n"/>
      <c r="C74" s="8" t="n"/>
      <c r="D74" s="12" t="n"/>
      <c r="E74" s="8" t="n"/>
      <c r="F74" s="8" t="n"/>
      <c r="G74" s="8" t="n"/>
      <c r="H74" s="11" t="n"/>
      <c r="I74" s="8" t="n"/>
      <c r="J74" s="13">
        <f>IF(B74="","",IF(H74="",TODAY(),H74)-B74)</f>
        <v/>
      </c>
      <c r="K74" s="12" t="n"/>
      <c r="L74" s="14">
        <f>IF(B74="","",IF(H74&lt;&gt;"",IF(J74&lt;=$C$5,"✔ أُغلقت ضمن المهلة","◐ أُغلقت بعد المهلة"),IF(J74&gt;$C$5,"⚠ مفتوحة ومتأخرة","مفتوحة ضمن المهلة")))</f>
        <v/>
      </c>
    </row>
    <row r="75">
      <c r="A75" s="10">
        <f>IF(B75="","","G-"&amp;TEXT(ROW()-7,"000"))</f>
        <v/>
      </c>
      <c r="B75" s="11" t="n"/>
      <c r="C75" s="8" t="n"/>
      <c r="D75" s="12" t="n"/>
      <c r="E75" s="8" t="n"/>
      <c r="F75" s="8" t="n"/>
      <c r="G75" s="8" t="n"/>
      <c r="H75" s="11" t="n"/>
      <c r="I75" s="8" t="n"/>
      <c r="J75" s="13">
        <f>IF(B75="","",IF(H75="",TODAY(),H75)-B75)</f>
        <v/>
      </c>
      <c r="K75" s="12" t="n"/>
      <c r="L75" s="14">
        <f>IF(B75="","",IF(H75&lt;&gt;"",IF(J75&lt;=$C$5,"✔ أُغلقت ضمن المهلة","◐ أُغلقت بعد المهلة"),IF(J75&gt;$C$5,"⚠ مفتوحة ومتأخرة","مفتوحة ضمن المهلة")))</f>
        <v/>
      </c>
    </row>
    <row r="76">
      <c r="A76" s="10">
        <f>IF(B76="","","G-"&amp;TEXT(ROW()-7,"000"))</f>
        <v/>
      </c>
      <c r="B76" s="11" t="n"/>
      <c r="C76" s="8" t="n"/>
      <c r="D76" s="12" t="n"/>
      <c r="E76" s="8" t="n"/>
      <c r="F76" s="8" t="n"/>
      <c r="G76" s="8" t="n"/>
      <c r="H76" s="11" t="n"/>
      <c r="I76" s="8" t="n"/>
      <c r="J76" s="13">
        <f>IF(B76="","",IF(H76="",TODAY(),H76)-B76)</f>
        <v/>
      </c>
      <c r="K76" s="12" t="n"/>
      <c r="L76" s="14">
        <f>IF(B76="","",IF(H76&lt;&gt;"",IF(J76&lt;=$C$5,"✔ أُغلقت ضمن المهلة","◐ أُغلقت بعد المهلة"),IF(J76&gt;$C$5,"⚠ مفتوحة ومتأخرة","مفتوحة ضمن المهلة")))</f>
        <v/>
      </c>
    </row>
    <row r="77">
      <c r="A77" s="10">
        <f>IF(B77="","","G-"&amp;TEXT(ROW()-7,"000"))</f>
        <v/>
      </c>
      <c r="B77" s="11" t="n"/>
      <c r="C77" s="8" t="n"/>
      <c r="D77" s="12" t="n"/>
      <c r="E77" s="8" t="n"/>
      <c r="F77" s="8" t="n"/>
      <c r="G77" s="8" t="n"/>
      <c r="H77" s="11" t="n"/>
      <c r="I77" s="8" t="n"/>
      <c r="J77" s="13">
        <f>IF(B77="","",IF(H77="",TODAY(),H77)-B77)</f>
        <v/>
      </c>
      <c r="K77" s="12" t="n"/>
      <c r="L77" s="14">
        <f>IF(B77="","",IF(H77&lt;&gt;"",IF(J77&lt;=$C$5,"✔ أُغلقت ضمن المهلة","◐ أُغلقت بعد المهلة"),IF(J77&gt;$C$5,"⚠ مفتوحة ومتأخرة","مفتوحة ضمن المهلة")))</f>
        <v/>
      </c>
    </row>
    <row r="78">
      <c r="A78" s="10">
        <f>IF(B78="","","G-"&amp;TEXT(ROW()-7,"000"))</f>
        <v/>
      </c>
      <c r="B78" s="11" t="n"/>
      <c r="C78" s="8" t="n"/>
      <c r="D78" s="12" t="n"/>
      <c r="E78" s="8" t="n"/>
      <c r="F78" s="8" t="n"/>
      <c r="G78" s="8" t="n"/>
      <c r="H78" s="11" t="n"/>
      <c r="I78" s="8" t="n"/>
      <c r="J78" s="13">
        <f>IF(B78="","",IF(H78="",TODAY(),H78)-B78)</f>
        <v/>
      </c>
      <c r="K78" s="12" t="n"/>
      <c r="L78" s="14">
        <f>IF(B78="","",IF(H78&lt;&gt;"",IF(J78&lt;=$C$5,"✔ أُغلقت ضمن المهلة","◐ أُغلقت بعد المهلة"),IF(J78&gt;$C$5,"⚠ مفتوحة ومتأخرة","مفتوحة ضمن المهلة")))</f>
        <v/>
      </c>
    </row>
    <row r="79">
      <c r="A79" s="10">
        <f>IF(B79="","","G-"&amp;TEXT(ROW()-7,"000"))</f>
        <v/>
      </c>
      <c r="B79" s="11" t="n"/>
      <c r="C79" s="8" t="n"/>
      <c r="D79" s="12" t="n"/>
      <c r="E79" s="8" t="n"/>
      <c r="F79" s="8" t="n"/>
      <c r="G79" s="8" t="n"/>
      <c r="H79" s="11" t="n"/>
      <c r="I79" s="8" t="n"/>
      <c r="J79" s="13">
        <f>IF(B79="","",IF(H79="",TODAY(),H79)-B79)</f>
        <v/>
      </c>
      <c r="K79" s="12" t="n"/>
      <c r="L79" s="14">
        <f>IF(B79="","",IF(H79&lt;&gt;"",IF(J79&lt;=$C$5,"✔ أُغلقت ضمن المهلة","◐ أُغلقت بعد المهلة"),IF(J79&gt;$C$5,"⚠ مفتوحة ومتأخرة","مفتوحة ضمن المهلة")))</f>
        <v/>
      </c>
    </row>
    <row r="80">
      <c r="A80" s="10">
        <f>IF(B80="","","G-"&amp;TEXT(ROW()-7,"000"))</f>
        <v/>
      </c>
      <c r="B80" s="11" t="n"/>
      <c r="C80" s="8" t="n"/>
      <c r="D80" s="12" t="n"/>
      <c r="E80" s="8" t="n"/>
      <c r="F80" s="8" t="n"/>
      <c r="G80" s="8" t="n"/>
      <c r="H80" s="11" t="n"/>
      <c r="I80" s="8" t="n"/>
      <c r="J80" s="13">
        <f>IF(B80="","",IF(H80="",TODAY(),H80)-B80)</f>
        <v/>
      </c>
      <c r="K80" s="12" t="n"/>
      <c r="L80" s="14">
        <f>IF(B80="","",IF(H80&lt;&gt;"",IF(J80&lt;=$C$5,"✔ أُغلقت ضمن المهلة","◐ أُغلقت بعد المهلة"),IF(J80&gt;$C$5,"⚠ مفتوحة ومتأخرة","مفتوحة ضمن المهلة")))</f>
        <v/>
      </c>
    </row>
    <row r="81">
      <c r="A81" s="10">
        <f>IF(B81="","","G-"&amp;TEXT(ROW()-7,"000"))</f>
        <v/>
      </c>
      <c r="B81" s="11" t="n"/>
      <c r="C81" s="8" t="n"/>
      <c r="D81" s="12" t="n"/>
      <c r="E81" s="8" t="n"/>
      <c r="F81" s="8" t="n"/>
      <c r="G81" s="8" t="n"/>
      <c r="H81" s="11" t="n"/>
      <c r="I81" s="8" t="n"/>
      <c r="J81" s="13">
        <f>IF(B81="","",IF(H81="",TODAY(),H81)-B81)</f>
        <v/>
      </c>
      <c r="K81" s="12" t="n"/>
      <c r="L81" s="14">
        <f>IF(B81="","",IF(H81&lt;&gt;"",IF(J81&lt;=$C$5,"✔ أُغلقت ضمن المهلة","◐ أُغلقت بعد المهلة"),IF(J81&gt;$C$5,"⚠ مفتوحة ومتأخرة","مفتوحة ضمن المهلة")))</f>
        <v/>
      </c>
    </row>
    <row r="82">
      <c r="A82" s="10">
        <f>IF(B82="","","G-"&amp;TEXT(ROW()-7,"000"))</f>
        <v/>
      </c>
      <c r="B82" s="11" t="n"/>
      <c r="C82" s="8" t="n"/>
      <c r="D82" s="12" t="n"/>
      <c r="E82" s="8" t="n"/>
      <c r="F82" s="8" t="n"/>
      <c r="G82" s="8" t="n"/>
      <c r="H82" s="11" t="n"/>
      <c r="I82" s="8" t="n"/>
      <c r="J82" s="13">
        <f>IF(B82="","",IF(H82="",TODAY(),H82)-B82)</f>
        <v/>
      </c>
      <c r="K82" s="12" t="n"/>
      <c r="L82" s="14">
        <f>IF(B82="","",IF(H82&lt;&gt;"",IF(J82&lt;=$C$5,"✔ أُغلقت ضمن المهلة","◐ أُغلقت بعد المهلة"),IF(J82&gt;$C$5,"⚠ مفتوحة ومتأخرة","مفتوحة ضمن المهلة")))</f>
        <v/>
      </c>
    </row>
    <row r="83">
      <c r="A83" s="10">
        <f>IF(B83="","","G-"&amp;TEXT(ROW()-7,"000"))</f>
        <v/>
      </c>
      <c r="B83" s="11" t="n"/>
      <c r="C83" s="8" t="n"/>
      <c r="D83" s="12" t="n"/>
      <c r="E83" s="8" t="n"/>
      <c r="F83" s="8" t="n"/>
      <c r="G83" s="8" t="n"/>
      <c r="H83" s="11" t="n"/>
      <c r="I83" s="8" t="n"/>
      <c r="J83" s="13">
        <f>IF(B83="","",IF(H83="",TODAY(),H83)-B83)</f>
        <v/>
      </c>
      <c r="K83" s="12" t="n"/>
      <c r="L83" s="14">
        <f>IF(B83="","",IF(H83&lt;&gt;"",IF(J83&lt;=$C$5,"✔ أُغلقت ضمن المهلة","◐ أُغلقت بعد المهلة"),IF(J83&gt;$C$5,"⚠ مفتوحة ومتأخرة","مفتوحة ضمن المهلة")))</f>
        <v/>
      </c>
    </row>
    <row r="84">
      <c r="A84" s="10">
        <f>IF(B84="","","G-"&amp;TEXT(ROW()-7,"000"))</f>
        <v/>
      </c>
      <c r="B84" s="11" t="n"/>
      <c r="C84" s="8" t="n"/>
      <c r="D84" s="12" t="n"/>
      <c r="E84" s="8" t="n"/>
      <c r="F84" s="8" t="n"/>
      <c r="G84" s="8" t="n"/>
      <c r="H84" s="11" t="n"/>
      <c r="I84" s="8" t="n"/>
      <c r="J84" s="13">
        <f>IF(B84="","",IF(H84="",TODAY(),H84)-B84)</f>
        <v/>
      </c>
      <c r="K84" s="12" t="n"/>
      <c r="L84" s="14">
        <f>IF(B84="","",IF(H84&lt;&gt;"",IF(J84&lt;=$C$5,"✔ أُغلقت ضمن المهلة","◐ أُغلقت بعد المهلة"),IF(J84&gt;$C$5,"⚠ مفتوحة ومتأخرة","مفتوحة ضمن المهلة")))</f>
        <v/>
      </c>
    </row>
    <row r="85">
      <c r="A85" s="10">
        <f>IF(B85="","","G-"&amp;TEXT(ROW()-7,"000"))</f>
        <v/>
      </c>
      <c r="B85" s="11" t="n"/>
      <c r="C85" s="8" t="n"/>
      <c r="D85" s="12" t="n"/>
      <c r="E85" s="8" t="n"/>
      <c r="F85" s="8" t="n"/>
      <c r="G85" s="8" t="n"/>
      <c r="H85" s="11" t="n"/>
      <c r="I85" s="8" t="n"/>
      <c r="J85" s="13">
        <f>IF(B85="","",IF(H85="",TODAY(),H85)-B85)</f>
        <v/>
      </c>
      <c r="K85" s="12" t="n"/>
      <c r="L85" s="14">
        <f>IF(B85="","",IF(H85&lt;&gt;"",IF(J85&lt;=$C$5,"✔ أُغلقت ضمن المهلة","◐ أُغلقت بعد المهلة"),IF(J85&gt;$C$5,"⚠ مفتوحة ومتأخرة","مفتوحة ضمن المهلة")))</f>
        <v/>
      </c>
    </row>
    <row r="86">
      <c r="A86" s="10">
        <f>IF(B86="","","G-"&amp;TEXT(ROW()-7,"000"))</f>
        <v/>
      </c>
      <c r="B86" s="11" t="n"/>
      <c r="C86" s="8" t="n"/>
      <c r="D86" s="12" t="n"/>
      <c r="E86" s="8" t="n"/>
      <c r="F86" s="8" t="n"/>
      <c r="G86" s="8" t="n"/>
      <c r="H86" s="11" t="n"/>
      <c r="I86" s="8" t="n"/>
      <c r="J86" s="13">
        <f>IF(B86="","",IF(H86="",TODAY(),H86)-B86)</f>
        <v/>
      </c>
      <c r="K86" s="12" t="n"/>
      <c r="L86" s="14">
        <f>IF(B86="","",IF(H86&lt;&gt;"",IF(J86&lt;=$C$5,"✔ أُغلقت ضمن المهلة","◐ أُغلقت بعد المهلة"),IF(J86&gt;$C$5,"⚠ مفتوحة ومتأخرة","مفتوحة ضمن المهلة")))</f>
        <v/>
      </c>
    </row>
    <row r="87">
      <c r="A87" s="10">
        <f>IF(B87="","","G-"&amp;TEXT(ROW()-7,"000"))</f>
        <v/>
      </c>
      <c r="B87" s="11" t="n"/>
      <c r="C87" s="8" t="n"/>
      <c r="D87" s="12" t="n"/>
      <c r="E87" s="8" t="n"/>
      <c r="F87" s="8" t="n"/>
      <c r="G87" s="8" t="n"/>
      <c r="H87" s="11" t="n"/>
      <c r="I87" s="8" t="n"/>
      <c r="J87" s="13">
        <f>IF(B87="","",IF(H87="",TODAY(),H87)-B87)</f>
        <v/>
      </c>
      <c r="K87" s="12" t="n"/>
      <c r="L87" s="14">
        <f>IF(B87="","",IF(H87&lt;&gt;"",IF(J87&lt;=$C$5,"✔ أُغلقت ضمن المهلة","◐ أُغلقت بعد المهلة"),IF(J87&gt;$C$5,"⚠ مفتوحة ومتأخرة","مفتوحة ضمن المهلة")))</f>
        <v/>
      </c>
    </row>
  </sheetData>
  <mergeCells count="4">
    <mergeCell ref="A3:L3"/>
    <mergeCell ref="A2:L2"/>
    <mergeCell ref="A1:L1"/>
    <mergeCell ref="A5:B5"/>
  </mergeCells>
  <conditionalFormatting sqref="L8:L87">
    <cfRule type="expression" priority="1" dxfId="0">
      <formula>LEFT(L8,1)="✔"</formula>
    </cfRule>
    <cfRule type="expression" priority="2" dxfId="1">
      <formula>LEFT(L8,1)="⚠"</formula>
    </cfRule>
    <cfRule type="expression" priority="3" dxfId="2">
      <formula>LEFT(L8,1)="◐"</formula>
    </cfRule>
  </conditionalFormatting>
  <dataValidations count="5">
    <dataValidation sqref="D8 D9 D10 D11 D12 D13 D14 D15 D16 D17 D18 D19 D20 D21 D22 D23 D24 D25 D26 D27 D28 D29 D30 D31 D32 D33 D34 D35 D36 D37 D38 D39 D40 D41 D42 D43 D44 D45 D46 D47 D48 D49 D50 D51 D52 D53 D54 D55 D56 D57 D58 D59 D60 D61 D62 D63 D64 D65 D66 D67 D68 D69 D70 D71 D72 D73 D74 D75 D76 D77 D78 D79 D80 D81 D82 D83 D84 D85 D86 D87" showDropDown="0" showInputMessage="0" showErrorMessage="0" allowBlank="1" type="list">
      <formula1>"سلوك أو تعامل,تحرش أو تنمر,أجور ومستحقات,تقييم الأداء,بيئة العمل والسلامة,قرار إداري,أخرى"</formula1>
    </dataValidation>
    <dataValidation sqref="C8 C9 C10 C11 C12 C13 C14 C15 C16 C17 C18 C19 C20 C21 C22 C23 C24 C25 C26 C27 C28 C29 C30 C31 C32 C33 C34 C35 C36 C37 C38 C39 C40 C41 C42 C43 C44 C45 C46 C47 C48 C49 C50 C51 C52 C53 C54 C55 C56 C57 C58 C59 C60 C61 C62 C63 C64 C65 C66 C67 C68 C69 C70 C71 C72 C73 C74 C75 C76 C77 C78 C79 C80 C81 C82 C83 C84 C85 C86 C87" showDropDown="0" showInputMessage="0" showErrorMessage="0" allowBlank="1" type="list">
      <formula1>"المبيعات,العمليات,المالية,الموارد البشرية,تقنية المعلومات"</formula1>
    </dataValidation>
    <dataValidation sqref="E8 E9 E10 E11 E12 E13 E14 E15 E16 E17 E18 E19 E20 E21 E22 E23 E24 E25 E26 E27 E28 E29 E30 E31 E32 E33 E34 E35 E36 E37 E38 E39 E40 E41 E42 E43 E44 E45 E46 E47 E48 E49 E50 E51 E52 E53 E54 E55 E56 E57 E58 E59 E60 E61 E62 E63 E64 E65 E66 E67 E68 E69 E70 E71 E72 E73 E74 E75 E76 E77 E78 E79 E80 E81 E82 E83 E84 E85 E86 E87" showDropDown="0" showInputMessage="0" showErrorMessage="0" allowBlank="1" type="list">
      <formula1>"مباشر,بريد إلكتروني,قناة مجهولة,الخط الساخن"</formula1>
    </dataValidation>
    <dataValidation sqref="F8 F9 F10 F11 F12 F13 F14 F15 F16 F17 F18 F19 F20 F21 F22 F23 F24 F25 F26 F27 F28 F29 F30 F31 F32 F33 F34 F35 F36 F37 F38 F39 F40 F41 F42 F43 F44 F45 F46 F47 F48 F49 F50 F51 F52 F53 F54 F55 F56 F57 F58 F59 F60 F61 F62 F63 F64 F65 F66 F67 F68 F69 F70 F71 F72 F73 F74 F75 F76 F77 F78 F79 F80 F81 F82 F83 F84 F85 F86 F87" showDropDown="0" showInputMessage="0" showErrorMessage="0" allowBlank="1" type="list">
      <formula1>"منخفضة,متوسطة,عالية"</formula1>
    </dataValidation>
    <dataValidation sqref="I8 I9 I10 I11 I12 I13 I14 I15 I16 I17 I18 I19 I20 I21 I22 I23 I24 I25 I26 I27 I28 I29 I30 I31 I32 I33 I34 I35 I36 I37 I38 I39 I40 I41 I42 I43 I44 I45 I46 I47 I48 I49 I50 I51 I52 I53 I54 I55 I56 I57 I58 I59 I60 I61 I62 I63 I64 I65 I66 I67 I68 I69 I70 I71 I72 I73 I74 I75 I76 I77 I78 I79 I80 I81 I82 I83 I84 I85 I86 I87" showDropDown="0" showInputMessage="0" showErrorMessage="0" allowBlank="1" type="list">
      <formula1>"ثبتت,لم تثبت,تسوية ودية,قيد التحقيق"</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22"/>
  <sheetViews>
    <sheetView showGridLines="0" rightToLeft="1" workbookViewId="0">
      <selection activeCell="A1" sqref="A1"/>
    </sheetView>
  </sheetViews>
  <sheetFormatPr baseColWidth="8" defaultRowHeight="15"/>
  <cols>
    <col width="26" customWidth="1" min="1" max="1"/>
    <col width="12" customWidth="1" min="2" max="2"/>
    <col width="14" customWidth="1" min="3" max="3"/>
    <col width="16" customWidth="1" min="4" max="4"/>
    <col width="4" customWidth="1" min="5" max="5"/>
    <col width="24" customWidth="1" min="6" max="6"/>
    <col width="12" customWidth="1" min="7" max="7"/>
  </cols>
  <sheetData>
    <row r="1" ht="30" customHeight="1">
      <c r="A1" s="1" t="inlineStr">
        <is>
          <t>nerp.sa — تحليل الشكاوى</t>
        </is>
      </c>
      <c r="B1" s="2" t="n"/>
      <c r="C1" s="2" t="n"/>
      <c r="D1" s="2" t="n"/>
      <c r="E1" s="2" t="n"/>
      <c r="F1" s="2" t="n"/>
      <c r="G1" s="2" t="n"/>
    </row>
    <row r="2">
      <c r="A2" s="3" t="inlineStr">
        <is>
          <t>إعداد: نايف العنزي  |  nerp.sa  |  linkedin.com/in/naifm1alanazi</t>
        </is>
      </c>
      <c r="B2" s="4" t="n"/>
      <c r="C2" s="4" t="n"/>
      <c r="D2" s="4" t="n"/>
      <c r="E2" s="4" t="n"/>
      <c r="F2" s="4" t="n"/>
      <c r="G2" s="4" t="n"/>
    </row>
    <row r="3" ht="34" customHeight="1">
      <c r="A3" s="5" t="inlineStr">
        <is>
          <t>يُحسب تلقائيًا من السجل. ارتفاع الشكاوى في قسم معين، أو تكرار نوع واحد، أو طول المعالجة، كلها إشارات تحتاج تدخلًا قبل أن تتحول إلى نزاع أو استقالات.</t>
        </is>
      </c>
    </row>
    <row r="5" ht="30" customHeight="1">
      <c r="A5" s="9" t="inlineStr">
        <is>
          <t>المؤشر</t>
        </is>
      </c>
      <c r="B5" s="9" t="inlineStr">
        <is>
          <t>القيمة</t>
        </is>
      </c>
    </row>
    <row r="6">
      <c r="A6" s="6" t="inlineStr">
        <is>
          <t>إجمالي الشكاوى</t>
        </is>
      </c>
      <c r="B6" s="13">
        <f>COUNT('سجل الشكاوى'!$B$8:$B$87)</f>
        <v/>
      </c>
    </row>
    <row r="7">
      <c r="A7" s="6" t="inlineStr">
        <is>
          <t>المفتوحة</t>
        </is>
      </c>
      <c r="B7" s="13">
        <f>COUNT('سجل الشكاوى'!$B$8:$B$87)-COUNT('سجل الشكاوى'!$H$8:$H$87)</f>
        <v/>
      </c>
    </row>
    <row r="8">
      <c r="A8" s="6" t="inlineStr">
        <is>
          <t>المفتوحة والمتأخرة</t>
        </is>
      </c>
      <c r="B8" s="13">
        <f>COUNTIF('سجل الشكاوى'!$L$8:$L$87,"⚠*")</f>
        <v/>
      </c>
    </row>
    <row r="9">
      <c r="A9" s="6" t="inlineStr">
        <is>
          <t>متوسط مدة المعالجة للمغلقة (يوم)</t>
        </is>
      </c>
      <c r="B9" s="15">
        <f>IFERROR(AVERAGEIFS('سجل الشكاوى'!$J$8:$J$87,'سجل الشكاوى'!$H$8:$H$87,"&gt;0"),"")</f>
        <v/>
      </c>
    </row>
    <row r="10">
      <c r="A10" s="6" t="inlineStr">
        <is>
          <t>نسبة المغلقة ضمن المهلة</t>
        </is>
      </c>
      <c r="B10" s="16">
        <f>IFERROR(COUNTIF('سجل الشكاوى'!$L$8:$L$87,"✔*")/COUNT('سجل الشكاوى'!$H$8:$H$87),"")</f>
        <v/>
      </c>
    </row>
    <row r="11">
      <c r="A11" s="6" t="inlineStr">
        <is>
          <t>نسبة الشكاوى التي ثبتت</t>
        </is>
      </c>
      <c r="B11" s="16">
        <f>IFERROR(COUNTIF('سجل الشكاوى'!$I$8:$I$87,"ثبتت")/(COUNTIF('سجل الشكاوى'!$I$8:$I$87,"ثبتت")+COUNTIF('سجل الشكاوى'!$I$8:$I$87,"لم تثبت")+COUNTIF('سجل الشكاوى'!$I$8:$I$87,"تسوية ودية")),"")</f>
        <v/>
      </c>
    </row>
    <row r="13" ht="30" customHeight="1">
      <c r="A13" s="9" t="inlineStr">
        <is>
          <t>نوع الشكوى</t>
        </is>
      </c>
      <c r="B13" s="9" t="inlineStr">
        <is>
          <t>العدد</t>
        </is>
      </c>
      <c r="C13" s="9" t="inlineStr">
        <is>
          <t>منها عالية الخطورة</t>
        </is>
      </c>
      <c r="F13" s="9" t="inlineStr">
        <is>
          <t>القسم</t>
        </is>
      </c>
      <c r="G13" s="9" t="inlineStr">
        <is>
          <t>العدد</t>
        </is>
      </c>
    </row>
    <row r="14">
      <c r="A14" s="17" t="inlineStr">
        <is>
          <t>سلوك أو تعامل</t>
        </is>
      </c>
      <c r="B14" s="10">
        <f>COUNTIF('سجل الشكاوى'!$D$8:$D$87,A14)</f>
        <v/>
      </c>
      <c r="C14" s="18">
        <f>COUNTIFS('سجل الشكاوى'!$D$8:$D$87,A14,'سجل الشكاوى'!$F$8:$F$87,"عالية")</f>
        <v/>
      </c>
      <c r="F14" s="17" t="inlineStr">
        <is>
          <t>المبيعات</t>
        </is>
      </c>
      <c r="G14" s="10">
        <f>COUNTIF('سجل الشكاوى'!$C$8:$C$87,F14)</f>
        <v/>
      </c>
    </row>
    <row r="15">
      <c r="A15" s="17" t="inlineStr">
        <is>
          <t>تحرش أو تنمر</t>
        </is>
      </c>
      <c r="B15" s="10">
        <f>COUNTIF('سجل الشكاوى'!$D$8:$D$87,A15)</f>
        <v/>
      </c>
      <c r="C15" s="18">
        <f>COUNTIFS('سجل الشكاوى'!$D$8:$D$87,A15,'سجل الشكاوى'!$F$8:$F$87,"عالية")</f>
        <v/>
      </c>
      <c r="F15" s="17" t="inlineStr">
        <is>
          <t>العمليات</t>
        </is>
      </c>
      <c r="G15" s="10">
        <f>COUNTIF('سجل الشكاوى'!$C$8:$C$87,F15)</f>
        <v/>
      </c>
    </row>
    <row r="16">
      <c r="A16" s="17" t="inlineStr">
        <is>
          <t>أجور ومستحقات</t>
        </is>
      </c>
      <c r="B16" s="10">
        <f>COUNTIF('سجل الشكاوى'!$D$8:$D$87,A16)</f>
        <v/>
      </c>
      <c r="C16" s="18">
        <f>COUNTIFS('سجل الشكاوى'!$D$8:$D$87,A16,'سجل الشكاوى'!$F$8:$F$87,"عالية")</f>
        <v/>
      </c>
      <c r="F16" s="17" t="inlineStr">
        <is>
          <t>المالية</t>
        </is>
      </c>
      <c r="G16" s="10">
        <f>COUNTIF('سجل الشكاوى'!$C$8:$C$87,F16)</f>
        <v/>
      </c>
    </row>
    <row r="17">
      <c r="A17" s="17" t="inlineStr">
        <is>
          <t>تقييم الأداء</t>
        </is>
      </c>
      <c r="B17" s="10">
        <f>COUNTIF('سجل الشكاوى'!$D$8:$D$87,A17)</f>
        <v/>
      </c>
      <c r="C17" s="18">
        <f>COUNTIFS('سجل الشكاوى'!$D$8:$D$87,A17,'سجل الشكاوى'!$F$8:$F$87,"عالية")</f>
        <v/>
      </c>
      <c r="F17" s="17" t="inlineStr">
        <is>
          <t>الموارد البشرية</t>
        </is>
      </c>
      <c r="G17" s="10">
        <f>COUNTIF('سجل الشكاوى'!$C$8:$C$87,F17)</f>
        <v/>
      </c>
    </row>
    <row r="18">
      <c r="A18" s="17" t="inlineStr">
        <is>
          <t>بيئة العمل والسلامة</t>
        </is>
      </c>
      <c r="B18" s="10">
        <f>COUNTIF('سجل الشكاوى'!$D$8:$D$87,A18)</f>
        <v/>
      </c>
      <c r="C18" s="18">
        <f>COUNTIFS('سجل الشكاوى'!$D$8:$D$87,A18,'سجل الشكاوى'!$F$8:$F$87,"عالية")</f>
        <v/>
      </c>
      <c r="F18" s="17" t="inlineStr">
        <is>
          <t>تقنية المعلومات</t>
        </is>
      </c>
      <c r="G18" s="10">
        <f>COUNTIF('سجل الشكاوى'!$C$8:$C$87,F18)</f>
        <v/>
      </c>
    </row>
    <row r="19">
      <c r="A19" s="17" t="inlineStr">
        <is>
          <t>قرار إداري</t>
        </is>
      </c>
      <c r="B19" s="10">
        <f>COUNTIF('سجل الشكاوى'!$D$8:$D$87,A19)</f>
        <v/>
      </c>
      <c r="C19" s="18">
        <f>COUNTIFS('سجل الشكاوى'!$D$8:$D$87,A19,'سجل الشكاوى'!$F$8:$F$87,"عالية")</f>
        <v/>
      </c>
    </row>
    <row r="20">
      <c r="A20" s="17" t="inlineStr">
        <is>
          <t>أخرى</t>
        </is>
      </c>
      <c r="B20" s="10">
        <f>COUNTIF('سجل الشكاوى'!$D$8:$D$87,A20)</f>
        <v/>
      </c>
      <c r="C20" s="18">
        <f>COUNTIFS('سجل الشكاوى'!$D$8:$D$87,A20,'سجل الشكاوى'!$F$8:$F$87,"عالية")</f>
        <v/>
      </c>
    </row>
    <row r="22" ht="34" customHeight="1">
      <c r="A22" s="5" t="inlineStr">
        <is>
          <t>لتعديل قائمة الأقسام أو الأنواع: غيّر الأسماء هنا وفي قائمة الاختيار بالسجل بنفس الكتابة. ومبادئ التحقيق: العدالة والحياد، والسرية، والدقة، وحق الرد قبل القرار (انظر نموذج محضر التحقيق).</t>
        </is>
      </c>
    </row>
  </sheetData>
  <mergeCells count="4">
    <mergeCell ref="A3:G3"/>
    <mergeCell ref="A2:G2"/>
    <mergeCell ref="A22:G22"/>
    <mergeCell ref="A1:G1"/>
  </mergeCells>
  <conditionalFormatting sqref="B14:B20">
    <cfRule type="colorScale" priority="1">
      <colorScale>
        <cfvo type="min"/>
        <cfvo type="max"/>
        <color rgb="00FFFFFF"/>
        <color rgb="00C5A05A"/>
      </colorScale>
    </cfRule>
  </conditionalFormatting>
  <conditionalFormatting sqref="G14:G18">
    <cfRule type="colorScale" priority="2">
      <colorScale>
        <cfvo type="min"/>
        <cfvo type="max"/>
        <color rgb="00FFFFFF"/>
        <color rgb="00C5A05A"/>
      </colorScale>
    </cfRule>
  </conditionalFormatting>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2026-10-09T16:52:56Z</dcterms:created>
  <dcterms:modified xmlns:dcterms="http://purl.org/dc/terms/" xmlns:xsi="http://www.w3.org/2001/XMLSchema-instance" xsi:type="dcterms:W3CDTF">2026-10-09T16:52:56Z</dcterms:modified>
</cp:coreProperties>
</file>