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عوامل" sheetId="1" state="visible" r:id="rId1"/>
    <sheet xmlns:r="http://schemas.openxmlformats.org/officeDocument/2006/relationships" name="تقييم الوظائف" sheetId="2" state="visible" r:id="rId2"/>
    <sheet xmlns:r="http://schemas.openxmlformats.org/officeDocument/2006/relationships" name="الدرجات والرواتب" sheetId="3" state="visible" r:id="rId3"/>
    <sheet xmlns:r="http://schemas.openxmlformats.org/officeDocument/2006/relationships" name="نسبة المقارنة" sheetId="4" state="visible" r:id="rId4"/>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FFFFFF"/>
      <sz val="9"/>
    </font>
    <font>
      <name val="Arial"/>
      <b val="1"/>
      <color rgb="003B123F"/>
      <sz val="10"/>
    </font>
    <font>
      <name val="Arial"/>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3" fontId="2" fillId="4" borderId="1" applyAlignment="1" pivotButton="0" quotePrefix="0" xfId="0">
      <alignment horizontal="center" vertical="center" wrapText="1" readingOrder="2"/>
    </xf>
    <xf numFmtId="0" fontId="5" fillId="5" borderId="1" applyAlignment="1" pivotButton="0" quotePrefix="0" xfId="0">
      <alignment horizontal="center" vertical="center" wrapText="1" readingOrder="2"/>
    </xf>
    <xf numFmtId="0" fontId="6" fillId="4" borderId="1" applyAlignment="1" pivotButton="0" quotePrefix="0" xfId="0">
      <alignment horizontal="right" vertical="center" wrapText="1" readingOrder="2"/>
    </xf>
    <xf numFmtId="0" fontId="2" fillId="4" borderId="1" applyAlignment="1" pivotButton="0" quotePrefix="0" xfId="0">
      <alignment horizontal="right" vertical="center" wrapText="1" readingOrder="2"/>
    </xf>
    <xf numFmtId="9" fontId="2" fillId="4" borderId="1" applyAlignment="1" pivotButton="0" quotePrefix="0" xfId="0">
      <alignment horizontal="center" vertical="center" wrapText="1" readingOrder="2"/>
    </xf>
    <xf numFmtId="3" fontId="7" fillId="0" borderId="1" applyAlignment="1" pivotButton="0" quotePrefix="0" xfId="0">
      <alignment horizontal="center" vertical="center" wrapText="1" readingOrder="2"/>
    </xf>
    <xf numFmtId="9" fontId="4" fillId="0"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xf numFmtId="0" fontId="2" fillId="4" borderId="1" applyAlignment="1" pivotButton="0" quotePrefix="0" xfId="0">
      <alignment horizontal="center" vertical="center" wrapText="1" readingOrder="2"/>
    </xf>
    <xf numFmtId="3" fontId="4" fillId="0" borderId="1" applyAlignment="1" pivotButton="0" quotePrefix="0" xfId="0">
      <alignment horizontal="center" vertical="center" wrapText="1" readingOrder="2"/>
    </xf>
    <xf numFmtId="0" fontId="7" fillId="0" borderId="1" applyAlignment="1" pivotButton="0" quotePrefix="0" xfId="0">
      <alignment horizontal="center" vertical="center" wrapText="1" readingOrder="2"/>
    </xf>
    <xf numFmtId="0" fontId="6" fillId="4" borderId="1" applyAlignment="1" pivotButton="0" quotePrefix="0" xfId="0">
      <alignment horizontal="center" vertical="center" wrapText="1" readingOrder="2"/>
    </xf>
    <xf numFmtId="2" fontId="4" fillId="0" borderId="1" applyAlignment="1" pivotButton="0" quotePrefix="0" xfId="0">
      <alignment horizontal="center" vertical="center" wrapText="1" readingOrder="2"/>
    </xf>
  </cellXfs>
  <cellStyles count="1">
    <cellStyle name="Normal" xfId="0" builtinId="0" hidden="0"/>
  </cellStyles>
  <dxfs count="2">
    <dxf>
      <font>
        <name val="Arial"/>
        <b val="1"/>
        <color rgb="003F6B52"/>
      </font>
      <fill>
        <patternFill patternType="solid">
          <fgColor rgb="00E6F0E8"/>
        </patternFill>
      </fill>
    </dxf>
    <dxf>
      <font>
        <name val="Arial"/>
        <b val="1"/>
        <color rgb="009A3F39"/>
      </font>
      <fill>
        <patternFill patternType="solid">
          <fgColor rgb="00F7E7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showGridLines="0" rightToLeft="1" workbookViewId="0">
      <selection activeCell="A1" sqref="A1"/>
    </sheetView>
  </sheetViews>
  <sheetFormatPr baseColWidth="8" defaultRowHeight="15"/>
  <cols>
    <col width="30" customWidth="1" min="1" max="1"/>
    <col width="48" customWidth="1" min="2" max="2"/>
    <col width="14" customWidth="1" min="3" max="3"/>
    <col width="14" customWidth="1" min="4" max="4"/>
    <col width="14" customWidth="1" min="5" max="5"/>
    <col width="14" customWidth="1" min="6" max="6"/>
    <col width="14" customWidth="1" min="7" max="7"/>
    <col width="14" customWidth="1" min="8" max="8"/>
  </cols>
  <sheetData>
    <row r="1" ht="30" customHeight="1">
      <c r="A1" s="1" t="inlineStr">
        <is>
          <t>nerp.sa — حاسبة تقييم الوظائف بطريقة النقاط (Point-Factor Method)</t>
        </is>
      </c>
      <c r="B1" s="2" t="n"/>
      <c r="C1" s="2" t="n"/>
      <c r="D1" s="2" t="n"/>
      <c r="E1" s="2" t="n"/>
      <c r="F1" s="2" t="n"/>
      <c r="G1" s="2" t="n"/>
      <c r="H1" s="2" t="n"/>
    </row>
    <row r="2">
      <c r="A2" s="3" t="inlineStr">
        <is>
          <t>إعداد: نايف العنزي  |  nerp.sa  |  linkedin.com/in/naifm1alanazi</t>
        </is>
      </c>
      <c r="B2" s="4" t="n"/>
      <c r="C2" s="4" t="n"/>
      <c r="D2" s="4" t="n"/>
      <c r="E2" s="4" t="n"/>
      <c r="F2" s="4" t="n"/>
      <c r="G2" s="4" t="n"/>
      <c r="H2" s="4" t="n"/>
    </row>
    <row r="3" ht="44" customHeight="1">
      <c r="A3" s="5" t="inlineStr">
        <is>
          <t>طريقة الاستخدام: (1) حدد عوامل التقييم وأوزانها هنا (مجموع الأوزان 100%). (2) قيّم كل وظيفة في ورقة "تقييم الوظائف" بمستوى من 1 إلى 5 لكل عامل. (3) حدد الدرجات ونطاقات الرواتب في ورقة "الدرجات والرواتب". (4) قارن رواتب الموظفين في ورقة "نسبة المقارنة". الخانات الذهبية فقط للإدخال، والأرقام أمثلة توضيحية.</t>
        </is>
      </c>
    </row>
    <row r="5">
      <c r="A5" s="6" t="inlineStr">
        <is>
          <t>إجمالي النقاط الممكنة للوظيفة</t>
        </is>
      </c>
      <c r="B5" s="7" t="n">
        <v>1000</v>
      </c>
    </row>
    <row r="7" ht="30" customHeight="1">
      <c r="A7" s="8" t="inlineStr">
        <is>
          <t>العامل</t>
        </is>
      </c>
      <c r="B7" s="8" t="inlineStr">
        <is>
          <t>الوصف</t>
        </is>
      </c>
      <c r="C7" s="8" t="inlineStr">
        <is>
          <t>الوزن</t>
        </is>
      </c>
      <c r="D7" s="8" t="inlineStr">
        <is>
          <t>نقاط المستوى 1</t>
        </is>
      </c>
      <c r="E7" s="8" t="inlineStr">
        <is>
          <t>المستوى 2</t>
        </is>
      </c>
      <c r="F7" s="8" t="inlineStr">
        <is>
          <t>المستوى 3</t>
        </is>
      </c>
      <c r="G7" s="8" t="inlineStr">
        <is>
          <t>المستوى 4</t>
        </is>
      </c>
      <c r="H7" s="8" t="inlineStr">
        <is>
          <t>المستوى 5</t>
        </is>
      </c>
    </row>
    <row r="8">
      <c r="A8" s="9" t="inlineStr">
        <is>
          <t>المهارة والمعرفة</t>
        </is>
      </c>
      <c r="B8" s="10" t="inlineStr">
        <is>
          <t>التعليم والخبرة والمهارات الفنية المطلوبة</t>
        </is>
      </c>
      <c r="C8" s="11" t="n">
        <v>0.35</v>
      </c>
      <c r="D8" s="12">
        <f>$C8*$B$5*1/5</f>
        <v/>
      </c>
      <c r="E8" s="12">
        <f>$C8*$B$5*2/5</f>
        <v/>
      </c>
      <c r="F8" s="12">
        <f>$C8*$B$5*3/5</f>
        <v/>
      </c>
      <c r="G8" s="12">
        <f>$C8*$B$5*4/5</f>
        <v/>
      </c>
      <c r="H8" s="12">
        <f>$C8*$B$5*5/5</f>
        <v/>
      </c>
    </row>
    <row r="9">
      <c r="A9" s="9" t="inlineStr">
        <is>
          <t>المسؤولية</t>
        </is>
      </c>
      <c r="B9" s="10" t="inlineStr">
        <is>
          <t>الأثر على النتائج، والإشراف على الآخرين، والمسؤولية المالية</t>
        </is>
      </c>
      <c r="C9" s="11" t="n">
        <v>0.3</v>
      </c>
      <c r="D9" s="12">
        <f>$C9*$B$5*1/5</f>
        <v/>
      </c>
      <c r="E9" s="12">
        <f>$C9*$B$5*2/5</f>
        <v/>
      </c>
      <c r="F9" s="12">
        <f>$C9*$B$5*3/5</f>
        <v/>
      </c>
      <c r="G9" s="12">
        <f>$C9*$B$5*4/5</f>
        <v/>
      </c>
      <c r="H9" s="12">
        <f>$C9*$B$5*5/5</f>
        <v/>
      </c>
    </row>
    <row r="10">
      <c r="A10" s="9" t="inlineStr">
        <is>
          <t>الجهد</t>
        </is>
      </c>
      <c r="B10" s="10" t="inlineStr">
        <is>
          <t>الجهد الذهني والبدني المطلوب</t>
        </is>
      </c>
      <c r="C10" s="11" t="n">
        <v>0.2</v>
      </c>
      <c r="D10" s="12">
        <f>$C10*$B$5*1/5</f>
        <v/>
      </c>
      <c r="E10" s="12">
        <f>$C10*$B$5*2/5</f>
        <v/>
      </c>
      <c r="F10" s="12">
        <f>$C10*$B$5*3/5</f>
        <v/>
      </c>
      <c r="G10" s="12">
        <f>$C10*$B$5*4/5</f>
        <v/>
      </c>
      <c r="H10" s="12">
        <f>$C10*$B$5*5/5</f>
        <v/>
      </c>
    </row>
    <row r="11">
      <c r="A11" s="9" t="inlineStr">
        <is>
          <t>ظروف العمل</t>
        </is>
      </c>
      <c r="B11" s="10" t="inlineStr">
        <is>
          <t>بيئة العمل ومخاطرها وضغوطها</t>
        </is>
      </c>
      <c r="C11" s="11" t="n">
        <v>0.15</v>
      </c>
      <c r="D11" s="12">
        <f>$C11*$B$5*1/5</f>
        <v/>
      </c>
      <c r="E11" s="12">
        <f>$C11*$B$5*2/5</f>
        <v/>
      </c>
      <c r="F11" s="12">
        <f>$C11*$B$5*3/5</f>
        <v/>
      </c>
      <c r="G11" s="12">
        <f>$C11*$B$5*4/5</f>
        <v/>
      </c>
      <c r="H11" s="12">
        <f>$C11*$B$5*5/5</f>
        <v/>
      </c>
    </row>
    <row r="12">
      <c r="A12" s="6" t="inlineStr">
        <is>
          <t>مجموع الأوزان</t>
        </is>
      </c>
      <c r="C12" s="13">
        <f>SUM(C8:C11)</f>
        <v/>
      </c>
      <c r="D12" s="14">
        <f>IF(ROUND(C12,4)=1,"✔ مجموع الأوزان 100%","⚠ يجب أن يكون مجموع الأوزان 100%")</f>
        <v/>
      </c>
    </row>
    <row r="14" ht="30" customHeight="1">
      <c r="A14" s="5" t="inlineStr">
        <is>
          <t>المعادلة: نقاط العامل = الوزن × إجمالي النقاط × (المستوى ÷ 5). مجموع نقاط العوامل الأربعة = القيمة النسبية للوظيفة، ومنها تتحدد درجتها.</t>
        </is>
      </c>
    </row>
  </sheetData>
  <mergeCells count="5">
    <mergeCell ref="D12:H12"/>
    <mergeCell ref="A3:H3"/>
    <mergeCell ref="A2:H2"/>
    <mergeCell ref="A14:H14"/>
    <mergeCell ref="A1:H1"/>
  </mergeCells>
  <conditionalFormatting sqref="D12">
    <cfRule type="expression" priority="1" dxfId="0">
      <formula>LEFT(D12,1)="✔"</formula>
    </cfRule>
    <cfRule type="expression" priority="2" dxfId="1">
      <formula>LEFT(D12,1)="⚠"</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0" customWidth="1" min="7" max="7"/>
    <col width="18" customWidth="1" min="8" max="8"/>
  </cols>
  <sheetData>
    <row r="1" ht="30" customHeight="1">
      <c r="A1" s="1" t="inlineStr">
        <is>
          <t>nerp.sa — تقييم الوظائف بالنقاط</t>
        </is>
      </c>
      <c r="B1" s="2" t="n"/>
      <c r="C1" s="2" t="n"/>
      <c r="D1" s="2" t="n"/>
      <c r="E1" s="2" t="n"/>
      <c r="F1" s="2" t="n"/>
      <c r="G1" s="2" t="n"/>
      <c r="H1" s="2" t="n"/>
    </row>
    <row r="2">
      <c r="A2" s="3" t="inlineStr">
        <is>
          <t>إعداد: نايف العنزي  |  nerp.sa  |  linkedin.com/in/naifm1alanazi</t>
        </is>
      </c>
      <c r="B2" s="4" t="n"/>
      <c r="C2" s="4" t="n"/>
      <c r="D2" s="4" t="n"/>
      <c r="E2" s="4" t="n"/>
      <c r="F2" s="4" t="n"/>
      <c r="G2" s="4" t="n"/>
      <c r="H2" s="4" t="n"/>
    </row>
    <row r="3" ht="44" customHeight="1">
      <c r="A3" s="5" t="inlineStr">
        <is>
          <t>اكتب المسمى الوظيفي، ثم اختر مستوى من 1 إلى 5 لكل عامل. تُحسب النقاط والدرجة تلقائيًا من ورقتي "العوامل" و"الدرجات والرواتب".</t>
        </is>
      </c>
    </row>
    <row r="5" ht="30" customHeight="1">
      <c r="A5" s="8" t="inlineStr">
        <is>
          <t>المسمى الوظيفي</t>
        </is>
      </c>
      <c r="B5" s="8">
        <f>'العوامل'!A8</f>
        <v/>
      </c>
      <c r="C5" s="8">
        <f>'العوامل'!A9</f>
        <v/>
      </c>
      <c r="D5" s="8">
        <f>'العوامل'!A10</f>
        <v/>
      </c>
      <c r="E5" s="8">
        <f>'العوامل'!A11</f>
        <v/>
      </c>
      <c r="F5" s="8" t="inlineStr">
        <is>
          <t>إجمالي النقاط</t>
        </is>
      </c>
      <c r="G5" s="8" t="inlineStr">
        <is>
          <t>الدرجة</t>
        </is>
      </c>
      <c r="H5" s="8" t="inlineStr">
        <is>
          <t>الترتيب حسب القيمة</t>
        </is>
      </c>
    </row>
    <row r="6" ht="20" customHeight="1">
      <c r="A6" s="10" t="inlineStr">
        <is>
          <t>مساعد إداري</t>
        </is>
      </c>
      <c r="B6" s="15" t="n">
        <v>2</v>
      </c>
      <c r="C6" s="15" t="n">
        <v>1</v>
      </c>
      <c r="D6" s="15" t="n">
        <v>2</v>
      </c>
      <c r="E6" s="15" t="n">
        <v>1</v>
      </c>
      <c r="F6" s="16">
        <f>IF(COUNT(B6:E6)&lt;4,"",(B6*'العوامل'!$C$8+C6*'العوامل'!$C$9+D6*'العوامل'!$C$10+E6*'العوامل'!$C$11)/5*'العوامل'!$B$5)</f>
        <v/>
      </c>
      <c r="G6" s="14">
        <f>IF(F6="","",INDEX('الدرجات والرواتب'!$A$6:$A$11,MATCH(F6,'الدرجات والرواتب'!$B$6:$B$11,1)))</f>
        <v/>
      </c>
      <c r="H6" s="17">
        <f>IF(F6="","",RANK(F6,$F$6:$F$17))</f>
        <v/>
      </c>
    </row>
    <row r="7" ht="20" customHeight="1">
      <c r="A7" s="10" t="inlineStr">
        <is>
          <t>أخصائي موارد بشرية</t>
        </is>
      </c>
      <c r="B7" s="15" t="n">
        <v>3</v>
      </c>
      <c r="C7" s="15" t="n">
        <v>3</v>
      </c>
      <c r="D7" s="15" t="n">
        <v>3</v>
      </c>
      <c r="E7" s="15" t="n">
        <v>2</v>
      </c>
      <c r="F7" s="16">
        <f>IF(COUNT(B7:E7)&lt;4,"",(B7*'العوامل'!$C$8+C7*'العوامل'!$C$9+D7*'العوامل'!$C$10+E7*'العوامل'!$C$11)/5*'العوامل'!$B$5)</f>
        <v/>
      </c>
      <c r="G7" s="14">
        <f>IF(F7="","",INDEX('الدرجات والرواتب'!$A$6:$A$11,MATCH(F7,'الدرجات والرواتب'!$B$6:$B$11,1)))</f>
        <v/>
      </c>
      <c r="H7" s="17">
        <f>IF(F7="","",RANK(F7,$F$6:$F$17))</f>
        <v/>
      </c>
    </row>
    <row r="8" ht="20" customHeight="1">
      <c r="A8" s="10" t="inlineStr">
        <is>
          <t>محاسب</t>
        </is>
      </c>
      <c r="B8" s="15" t="n">
        <v>3</v>
      </c>
      <c r="C8" s="15" t="n">
        <v>3</v>
      </c>
      <c r="D8" s="15" t="n">
        <v>3</v>
      </c>
      <c r="E8" s="15" t="n">
        <v>2</v>
      </c>
      <c r="F8" s="16">
        <f>IF(COUNT(B8:E8)&lt;4,"",(B8*'العوامل'!$C$8+C8*'العوامل'!$C$9+D8*'العوامل'!$C$10+E8*'العوامل'!$C$11)/5*'العوامل'!$B$5)</f>
        <v/>
      </c>
      <c r="G8" s="14">
        <f>IF(F8="","",INDEX('الدرجات والرواتب'!$A$6:$A$11,MATCH(F8,'الدرجات والرواتب'!$B$6:$B$11,1)))</f>
        <v/>
      </c>
      <c r="H8" s="17">
        <f>IF(F8="","",RANK(F8,$F$6:$F$17))</f>
        <v/>
      </c>
    </row>
    <row r="9" ht="20" customHeight="1">
      <c r="A9" s="10" t="inlineStr">
        <is>
          <t>مهندس شبكات</t>
        </is>
      </c>
      <c r="B9" s="15" t="n">
        <v>4</v>
      </c>
      <c r="C9" s="15" t="n">
        <v>3</v>
      </c>
      <c r="D9" s="15" t="n">
        <v>3</v>
      </c>
      <c r="E9" s="15" t="n">
        <v>3</v>
      </c>
      <c r="F9" s="16">
        <f>IF(COUNT(B9:E9)&lt;4,"",(B9*'العوامل'!$C$8+C9*'العوامل'!$C$9+D9*'العوامل'!$C$10+E9*'العوامل'!$C$11)/5*'العوامل'!$B$5)</f>
        <v/>
      </c>
      <c r="G9" s="14">
        <f>IF(F9="","",INDEX('الدرجات والرواتب'!$A$6:$A$11,MATCH(F9,'الدرجات والرواتب'!$B$6:$B$11,1)))</f>
        <v/>
      </c>
      <c r="H9" s="17">
        <f>IF(F9="","",RANK(F9,$F$6:$F$17))</f>
        <v/>
      </c>
    </row>
    <row r="10" ht="20" customHeight="1">
      <c r="A10" s="10" t="inlineStr">
        <is>
          <t>مشرف مستودع</t>
        </is>
      </c>
      <c r="B10" s="15" t="n">
        <v>2</v>
      </c>
      <c r="C10" s="15" t="n">
        <v>3</v>
      </c>
      <c r="D10" s="15" t="n">
        <v>4</v>
      </c>
      <c r="E10" s="15" t="n">
        <v>4</v>
      </c>
      <c r="F10" s="16">
        <f>IF(COUNT(B10:E10)&lt;4,"",(B10*'العوامل'!$C$8+C10*'العوامل'!$C$9+D10*'العوامل'!$C$10+E10*'العوامل'!$C$11)/5*'العوامل'!$B$5)</f>
        <v/>
      </c>
      <c r="G10" s="14">
        <f>IF(F10="","",INDEX('الدرجات والرواتب'!$A$6:$A$11,MATCH(F10,'الدرجات والرواتب'!$B$6:$B$11,1)))</f>
        <v/>
      </c>
      <c r="H10" s="17">
        <f>IF(F10="","",RANK(F10,$F$6:$F$17))</f>
        <v/>
      </c>
    </row>
    <row r="11" ht="20" customHeight="1">
      <c r="A11" s="10" t="inlineStr">
        <is>
          <t>مدير مبيعات</t>
        </is>
      </c>
      <c r="B11" s="15" t="n">
        <v>4</v>
      </c>
      <c r="C11" s="15" t="n">
        <v>5</v>
      </c>
      <c r="D11" s="15" t="n">
        <v>4</v>
      </c>
      <c r="E11" s="15" t="n">
        <v>2</v>
      </c>
      <c r="F11" s="16">
        <f>IF(COUNT(B11:E11)&lt;4,"",(B11*'العوامل'!$C$8+C11*'العوامل'!$C$9+D11*'العوامل'!$C$10+E11*'العوامل'!$C$11)/5*'العوامل'!$B$5)</f>
        <v/>
      </c>
      <c r="G11" s="14">
        <f>IF(F11="","",INDEX('الدرجات والرواتب'!$A$6:$A$11,MATCH(F11,'الدرجات والرواتب'!$B$6:$B$11,1)))</f>
        <v/>
      </c>
      <c r="H11" s="17">
        <f>IF(F11="","",RANK(F11,$F$6:$F$17))</f>
        <v/>
      </c>
    </row>
    <row r="12" ht="20" customHeight="1">
      <c r="A12" s="10" t="inlineStr">
        <is>
          <t>مدير الموارد البشرية</t>
        </is>
      </c>
      <c r="B12" s="15" t="n">
        <v>5</v>
      </c>
      <c r="C12" s="15" t="n">
        <v>5</v>
      </c>
      <c r="D12" s="15" t="n">
        <v>4</v>
      </c>
      <c r="E12" s="15" t="n">
        <v>2</v>
      </c>
      <c r="F12" s="16">
        <f>IF(COUNT(B12:E12)&lt;4,"",(B12*'العوامل'!$C$8+C12*'العوامل'!$C$9+D12*'العوامل'!$C$10+E12*'العوامل'!$C$11)/5*'العوامل'!$B$5)</f>
        <v/>
      </c>
      <c r="G12" s="14">
        <f>IF(F12="","",INDEX('الدرجات والرواتب'!$A$6:$A$11,MATCH(F12,'الدرجات والرواتب'!$B$6:$B$11,1)))</f>
        <v/>
      </c>
      <c r="H12" s="17">
        <f>IF(F12="","",RANK(F12,$F$6:$F$17))</f>
        <v/>
      </c>
    </row>
    <row r="13" ht="20" customHeight="1">
      <c r="A13" s="10" t="n"/>
      <c r="B13" s="15" t="n"/>
      <c r="C13" s="15" t="n"/>
      <c r="D13" s="15" t="n"/>
      <c r="E13" s="15" t="n"/>
      <c r="F13" s="16">
        <f>IF(COUNT(B13:E13)&lt;4,"",(B13*'العوامل'!$C$8+C13*'العوامل'!$C$9+D13*'العوامل'!$C$10+E13*'العوامل'!$C$11)/5*'العوامل'!$B$5)</f>
        <v/>
      </c>
      <c r="G13" s="14">
        <f>IF(F13="","",INDEX('الدرجات والرواتب'!$A$6:$A$11,MATCH(F13,'الدرجات والرواتب'!$B$6:$B$11,1)))</f>
        <v/>
      </c>
      <c r="H13" s="17">
        <f>IF(F13="","",RANK(F13,$F$6:$F$17))</f>
        <v/>
      </c>
    </row>
    <row r="14" ht="20" customHeight="1">
      <c r="A14" s="10" t="n"/>
      <c r="B14" s="15" t="n"/>
      <c r="C14" s="15" t="n"/>
      <c r="D14" s="15" t="n"/>
      <c r="E14" s="15" t="n"/>
      <c r="F14" s="16">
        <f>IF(COUNT(B14:E14)&lt;4,"",(B14*'العوامل'!$C$8+C14*'العوامل'!$C$9+D14*'العوامل'!$C$10+E14*'العوامل'!$C$11)/5*'العوامل'!$B$5)</f>
        <v/>
      </c>
      <c r="G14" s="14">
        <f>IF(F14="","",INDEX('الدرجات والرواتب'!$A$6:$A$11,MATCH(F14,'الدرجات والرواتب'!$B$6:$B$11,1)))</f>
        <v/>
      </c>
      <c r="H14" s="17">
        <f>IF(F14="","",RANK(F14,$F$6:$F$17))</f>
        <v/>
      </c>
    </row>
    <row r="15" ht="20" customHeight="1">
      <c r="A15" s="10" t="n"/>
      <c r="B15" s="15" t="n"/>
      <c r="C15" s="15" t="n"/>
      <c r="D15" s="15" t="n"/>
      <c r="E15" s="15" t="n"/>
      <c r="F15" s="16">
        <f>IF(COUNT(B15:E15)&lt;4,"",(B15*'العوامل'!$C$8+C15*'العوامل'!$C$9+D15*'العوامل'!$C$10+E15*'العوامل'!$C$11)/5*'العوامل'!$B$5)</f>
        <v/>
      </c>
      <c r="G15" s="14">
        <f>IF(F15="","",INDEX('الدرجات والرواتب'!$A$6:$A$11,MATCH(F15,'الدرجات والرواتب'!$B$6:$B$11,1)))</f>
        <v/>
      </c>
      <c r="H15" s="17">
        <f>IF(F15="","",RANK(F15,$F$6:$F$17))</f>
        <v/>
      </c>
    </row>
    <row r="16" ht="20" customHeight="1">
      <c r="A16" s="10" t="n"/>
      <c r="B16" s="15" t="n"/>
      <c r="C16" s="15" t="n"/>
      <c r="D16" s="15" t="n"/>
      <c r="E16" s="15" t="n"/>
      <c r="F16" s="16">
        <f>IF(COUNT(B16:E16)&lt;4,"",(B16*'العوامل'!$C$8+C16*'العوامل'!$C$9+D16*'العوامل'!$C$10+E16*'العوامل'!$C$11)/5*'العوامل'!$B$5)</f>
        <v/>
      </c>
      <c r="G16" s="14">
        <f>IF(F16="","",INDEX('الدرجات والرواتب'!$A$6:$A$11,MATCH(F16,'الدرجات والرواتب'!$B$6:$B$11,1)))</f>
        <v/>
      </c>
      <c r="H16" s="17">
        <f>IF(F16="","",RANK(F16,$F$6:$F$17))</f>
        <v/>
      </c>
    </row>
    <row r="17" ht="20" customHeight="1">
      <c r="A17" s="10" t="n"/>
      <c r="B17" s="15" t="n"/>
      <c r="C17" s="15" t="n"/>
      <c r="D17" s="15" t="n"/>
      <c r="E17" s="15" t="n"/>
      <c r="F17" s="16">
        <f>IF(COUNT(B17:E17)&lt;4,"",(B17*'العوامل'!$C$8+C17*'العوامل'!$C$9+D17*'العوامل'!$C$10+E17*'العوامل'!$C$11)/5*'العوامل'!$B$5)</f>
        <v/>
      </c>
      <c r="G17" s="14">
        <f>IF(F17="","",INDEX('الدرجات والرواتب'!$A$6:$A$11,MATCH(F17,'الدرجات والرواتب'!$B$6:$B$11,1)))</f>
        <v/>
      </c>
      <c r="H17" s="17">
        <f>IF(F17="","",RANK(F17,$F$6:$F$17))</f>
        <v/>
      </c>
    </row>
  </sheetData>
  <mergeCells count="3">
    <mergeCell ref="A3:H3"/>
    <mergeCell ref="A2:H2"/>
    <mergeCell ref="A1:H1"/>
  </mergeCells>
  <dataValidations count="1">
    <dataValidation sqref="B6 B7 B8 B9 B10 B11 B12 B13 B14 B15 B16 B17 C6 C7 C8 C9 C10 C11 C12 C13 C14 C15 C16 C17 D6 D7 D8 D9 D10 D11 D12 D13 D14 D15 D16 D17 E6 E7 E8 E9 E10 E11 E12 E13 E14 E15 E16 E17" showDropDown="0" showInputMessage="0" showErrorMessage="1" allowBlank="0" error="اختر مستوى من 1 إلى 5" type="whole" operator="between">
      <formula1>1</formula1>
      <formula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3"/>
  <sheetViews>
    <sheetView showGridLines="0" rightToLeft="1" workbookViewId="0">
      <selection activeCell="A1" sqref="A1"/>
    </sheetView>
  </sheetViews>
  <sheetFormatPr baseColWidth="8" defaultRowHeight="15"/>
  <cols>
    <col width="10" customWidth="1" min="1" max="1"/>
    <col width="16" customWidth="1" min="2" max="2"/>
    <col width="16" customWidth="1" min="3" max="3"/>
    <col width="18" customWidth="1" min="4" max="4"/>
    <col width="16" customWidth="1" min="5" max="5"/>
    <col width="16" customWidth="1" min="6" max="6"/>
    <col width="16" customWidth="1" min="7" max="7"/>
  </cols>
  <sheetData>
    <row r="1" ht="30" customHeight="1">
      <c r="A1" s="1" t="inlineStr">
        <is>
          <t>nerp.sa — الدرجات الوظيفية ونطاقات الرواتب</t>
        </is>
      </c>
      <c r="B1" s="2" t="n"/>
      <c r="C1" s="2" t="n"/>
      <c r="D1" s="2" t="n"/>
      <c r="E1" s="2" t="n"/>
      <c r="F1" s="2" t="n"/>
      <c r="G1" s="2" t="n"/>
    </row>
    <row r="2">
      <c r="A2" s="3" t="inlineStr">
        <is>
          <t>إعداد: نايف العنزي  |  nerp.sa  |  linkedin.com/in/naifm1alanazi</t>
        </is>
      </c>
      <c r="B2" s="4" t="n"/>
      <c r="C2" s="4" t="n"/>
      <c r="D2" s="4" t="n"/>
      <c r="E2" s="4" t="n"/>
      <c r="F2" s="4" t="n"/>
      <c r="G2" s="4" t="n"/>
    </row>
    <row r="3" ht="44" customHeight="1">
      <c r="A3" s="5" t="inlineStr">
        <is>
          <t>لكل درجة: أدنى نقاط تبدأ منها، ونقطة المنتصف (عادة سعر السوق للوظيفة من مسح الرواتب)، واتساع النطاق. يُحسب الحد الأدنى والأعلى تلقائيًا. الأرقام أمثلة توضيحية وليست رواتب سوق حقيقية.</t>
        </is>
      </c>
    </row>
    <row r="5" ht="30" customHeight="1">
      <c r="A5" s="8" t="inlineStr">
        <is>
          <t>الدرجة</t>
        </is>
      </c>
      <c r="B5" s="8" t="inlineStr">
        <is>
          <t>تبدأ من نقاط</t>
        </is>
      </c>
      <c r="C5" s="8" t="inlineStr">
        <is>
          <t>تنتهي عند نقاط</t>
        </is>
      </c>
      <c r="D5" s="8" t="inlineStr">
        <is>
          <t>نقطة المنتصف (ريال)</t>
        </is>
      </c>
      <c r="E5" s="8" t="inlineStr">
        <is>
          <t>اتساع النطاق</t>
        </is>
      </c>
      <c r="F5" s="8" t="inlineStr">
        <is>
          <t>الحد الأدنى (ريال)</t>
        </is>
      </c>
      <c r="G5" s="8" t="inlineStr">
        <is>
          <t>الحد الأعلى (ريال)</t>
        </is>
      </c>
    </row>
    <row r="6">
      <c r="A6" s="18" t="inlineStr">
        <is>
          <t>G1</t>
        </is>
      </c>
      <c r="B6" s="7" t="n">
        <v>0</v>
      </c>
      <c r="C6" s="12">
        <f>B7-1</f>
        <v/>
      </c>
      <c r="D6" s="7" t="n">
        <v>4200</v>
      </c>
      <c r="E6" s="11" t="n">
        <v>0.4</v>
      </c>
      <c r="F6" s="12">
        <f>D6/(1+E6/2)</f>
        <v/>
      </c>
      <c r="G6" s="12">
        <f>F6*(1+E6)</f>
        <v/>
      </c>
    </row>
    <row r="7">
      <c r="A7" s="18" t="inlineStr">
        <is>
          <t>G2</t>
        </is>
      </c>
      <c r="B7" s="7" t="n">
        <v>300</v>
      </c>
      <c r="C7" s="12">
        <f>B8-1</f>
        <v/>
      </c>
      <c r="D7" s="7" t="n">
        <v>6000</v>
      </c>
      <c r="E7" s="11" t="n">
        <v>0.45</v>
      </c>
      <c r="F7" s="12">
        <f>D7/(1+E7/2)</f>
        <v/>
      </c>
      <c r="G7" s="12">
        <f>F7*(1+E7)</f>
        <v/>
      </c>
    </row>
    <row r="8">
      <c r="A8" s="18" t="inlineStr">
        <is>
          <t>G3</t>
        </is>
      </c>
      <c r="B8" s="7" t="n">
        <v>450</v>
      </c>
      <c r="C8" s="12">
        <f>B9-1</f>
        <v/>
      </c>
      <c r="D8" s="7" t="n">
        <v>8500</v>
      </c>
      <c r="E8" s="11" t="n">
        <v>0.5</v>
      </c>
      <c r="F8" s="12">
        <f>D8/(1+E8/2)</f>
        <v/>
      </c>
      <c r="G8" s="12">
        <f>F8*(1+E8)</f>
        <v/>
      </c>
    </row>
    <row r="9">
      <c r="A9" s="18" t="inlineStr">
        <is>
          <t>G4</t>
        </is>
      </c>
      <c r="B9" s="7" t="n">
        <v>600</v>
      </c>
      <c r="C9" s="12">
        <f>B10-1</f>
        <v/>
      </c>
      <c r="D9" s="7" t="n">
        <v>12000</v>
      </c>
      <c r="E9" s="11" t="n">
        <v>0.5</v>
      </c>
      <c r="F9" s="12">
        <f>D9/(1+E9/2)</f>
        <v/>
      </c>
      <c r="G9" s="12">
        <f>F9*(1+E9)</f>
        <v/>
      </c>
    </row>
    <row r="10">
      <c r="A10" s="18" t="inlineStr">
        <is>
          <t>G5</t>
        </is>
      </c>
      <c r="B10" s="7" t="n">
        <v>750</v>
      </c>
      <c r="C10" s="12">
        <f>B11-1</f>
        <v/>
      </c>
      <c r="D10" s="7" t="n">
        <v>17000</v>
      </c>
      <c r="E10" s="11" t="n">
        <v>0.55</v>
      </c>
      <c r="F10" s="12">
        <f>D10/(1+E10/2)</f>
        <v/>
      </c>
      <c r="G10" s="12">
        <f>F10*(1+E10)</f>
        <v/>
      </c>
    </row>
    <row r="11">
      <c r="A11" s="18" t="inlineStr">
        <is>
          <t>G6</t>
        </is>
      </c>
      <c r="B11" s="7" t="n">
        <v>880</v>
      </c>
      <c r="C11" s="12">
        <f>'العوامل'!B5</f>
        <v/>
      </c>
      <c r="D11" s="7" t="n">
        <v>24000</v>
      </c>
      <c r="E11" s="11" t="n">
        <v>0.6</v>
      </c>
      <c r="F11" s="12">
        <f>D11/(1+E11/2)</f>
        <v/>
      </c>
      <c r="G11" s="12">
        <f>F11*(1+E11)</f>
        <v/>
      </c>
    </row>
    <row r="13" ht="34" customHeight="1">
      <c r="A13" s="5" t="inlineStr">
        <is>
          <t>المعادلات: الحد الأدنى = نقطة المنتصف ÷ (1 + اتساع النطاق ÷ 2)، والحد الأعلى = الحد الأدنى × (1 + اتساع النطاق). اتساع النطاق = (الأعلى − الأدنى) ÷ الأدنى. الدرجات العليا عادةً أوسع نطاقًا.</t>
        </is>
      </c>
    </row>
  </sheetData>
  <mergeCells count="4">
    <mergeCell ref="A13:G13"/>
    <mergeCell ref="A3:G3"/>
    <mergeCell ref="A2:G2"/>
    <mergeCell ref="A1:G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0"/>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26" customWidth="1" min="2" max="2"/>
    <col width="10" customWidth="1" min="3" max="3"/>
    <col width="14" customWidth="1" min="4" max="4"/>
    <col width="14" customWidth="1" min="5" max="5"/>
    <col width="14" customWidth="1" min="6" max="6"/>
    <col width="14" customWidth="1" min="7" max="7"/>
    <col width="16" customWidth="1" min="8" max="8"/>
    <col width="22" customWidth="1" min="9" max="9"/>
  </cols>
  <sheetData>
    <row r="1" ht="30" customHeight="1">
      <c r="A1" s="1" t="inlineStr">
        <is>
          <t>nerp.sa — نسبة المقارنة (Compa-Ratio) وموقع الراتب في النطاق</t>
        </is>
      </c>
      <c r="B1" s="2" t="n"/>
      <c r="C1" s="2" t="n"/>
      <c r="D1" s="2" t="n"/>
      <c r="E1" s="2" t="n"/>
      <c r="F1" s="2" t="n"/>
      <c r="G1" s="2" t="n"/>
      <c r="H1" s="2" t="n"/>
      <c r="I1" s="2" t="n"/>
    </row>
    <row r="2">
      <c r="A2" s="3" t="inlineStr">
        <is>
          <t>إعداد: نايف العنزي  |  nerp.sa  |  linkedin.com/in/naifm1alanazi</t>
        </is>
      </c>
      <c r="B2" s="4" t="n"/>
      <c r="C2" s="4" t="n"/>
      <c r="D2" s="4" t="n"/>
      <c r="E2" s="4" t="n"/>
      <c r="F2" s="4" t="n"/>
      <c r="G2" s="4" t="n"/>
      <c r="H2" s="4" t="n"/>
      <c r="I2" s="4" t="n"/>
    </row>
    <row r="3" ht="44" customHeight="1">
      <c r="A3" s="5" t="inlineStr">
        <is>
          <t>اكتب اسم الموظف، واختر مسماه من الوظائف المقيّمة، واكتب راتبه الأساسي. نسبة المقارنة = الراتب ÷ نقطة منتصف درجته: 1.00 يعني راتبًا بسعر السوق، وأقل من 0.90 أقل من السوق، وأعلى من 1.10 أعلى من السوق.</t>
        </is>
      </c>
    </row>
    <row r="5" ht="30" customHeight="1">
      <c r="A5" s="8" t="inlineStr">
        <is>
          <t>الموظف</t>
        </is>
      </c>
      <c r="B5" s="8" t="inlineStr">
        <is>
          <t>المسمى الوظيفي</t>
        </is>
      </c>
      <c r="C5" s="8" t="inlineStr">
        <is>
          <t>الدرجة</t>
        </is>
      </c>
      <c r="D5" s="8" t="inlineStr">
        <is>
          <t>الراتب الأساسي (ريال)</t>
        </is>
      </c>
      <c r="E5" s="8" t="inlineStr">
        <is>
          <t>الحد الأدنى</t>
        </is>
      </c>
      <c r="F5" s="8" t="inlineStr">
        <is>
          <t>نقطة المنتصف</t>
        </is>
      </c>
      <c r="G5" s="8" t="inlineStr">
        <is>
          <t>الحد الأعلى</t>
        </is>
      </c>
      <c r="H5" s="8" t="inlineStr">
        <is>
          <t>نسبة المقارنة</t>
        </is>
      </c>
      <c r="I5" s="8" t="inlineStr">
        <is>
          <t>الحالة</t>
        </is>
      </c>
    </row>
    <row r="6">
      <c r="A6" s="10" t="inlineStr">
        <is>
          <t>موظف 1</t>
        </is>
      </c>
      <c r="B6" s="10" t="inlineStr">
        <is>
          <t>أخصائي موارد بشرية</t>
        </is>
      </c>
      <c r="C6" s="14">
        <f>IF(B6="","",IFERROR(INDEX('تقييم الوظائف'!$G$6:$G$17,MATCH(B6,'تقييم الوظائف'!$A$6:$A$17,0)),""))</f>
        <v/>
      </c>
      <c r="D6" s="7" t="n">
        <v>7600</v>
      </c>
      <c r="E6" s="12">
        <f>IF(C6="","",INDEX('الدرجات والرواتب'!$F$6:$F$11,MATCH(C6,'الدرجات والرواتب'!$A$6:$A$11,0)))</f>
        <v/>
      </c>
      <c r="F6" s="12">
        <f>IF(C6="","",INDEX('الدرجات والرواتب'!$D$6:$D$11,MATCH(C6,'الدرجات والرواتب'!$A$6:$A$11,0)))</f>
        <v/>
      </c>
      <c r="G6" s="12">
        <f>IF(C6="","",INDEX('الدرجات والرواتب'!$G$6:$G$11,MATCH(C6,'الدرجات والرواتب'!$A$6:$A$11,0)))</f>
        <v/>
      </c>
      <c r="H6" s="19">
        <f>IF(OR(C6="",D6=""),"",D6/F6)</f>
        <v/>
      </c>
      <c r="I6" s="14">
        <f>IF(H6="","",IF(D6&lt;E6,"⚠ تحت الحد الأدنى",IF(D6&gt;G6,"⚠ فوق الحد الأعلى",IF(H6&lt;0.9,"أقل من السوق",IF(H6&gt;1.1,"أعلى من السوق","✔ ضمن السوق")))))</f>
        <v/>
      </c>
    </row>
    <row r="7">
      <c r="A7" s="10" t="inlineStr">
        <is>
          <t>موظف 2</t>
        </is>
      </c>
      <c r="B7" s="10" t="inlineStr">
        <is>
          <t>أخصائي موارد بشرية</t>
        </is>
      </c>
      <c r="C7" s="14">
        <f>IF(B7="","",IFERROR(INDEX('تقييم الوظائف'!$G$6:$G$17,MATCH(B7,'تقييم الوظائف'!$A$6:$A$17,0)),""))</f>
        <v/>
      </c>
      <c r="D7" s="7" t="n">
        <v>8900</v>
      </c>
      <c r="E7" s="12">
        <f>IF(C7="","",INDEX('الدرجات والرواتب'!$F$6:$F$11,MATCH(C7,'الدرجات والرواتب'!$A$6:$A$11,0)))</f>
        <v/>
      </c>
      <c r="F7" s="12">
        <f>IF(C7="","",INDEX('الدرجات والرواتب'!$D$6:$D$11,MATCH(C7,'الدرجات والرواتب'!$A$6:$A$11,0)))</f>
        <v/>
      </c>
      <c r="G7" s="12">
        <f>IF(C7="","",INDEX('الدرجات والرواتب'!$G$6:$G$11,MATCH(C7,'الدرجات والرواتب'!$A$6:$A$11,0)))</f>
        <v/>
      </c>
      <c r="H7" s="19">
        <f>IF(OR(C7="",D7=""),"",D7/F7)</f>
        <v/>
      </c>
      <c r="I7" s="14">
        <f>IF(H7="","",IF(D7&lt;E7,"⚠ تحت الحد الأدنى",IF(D7&gt;G7,"⚠ فوق الحد الأعلى",IF(H7&lt;0.9,"أقل من السوق",IF(H7&gt;1.1,"أعلى من السوق","✔ ضمن السوق")))))</f>
        <v/>
      </c>
    </row>
    <row r="8">
      <c r="A8" s="10" t="inlineStr">
        <is>
          <t>موظف 3</t>
        </is>
      </c>
      <c r="B8" s="10" t="inlineStr">
        <is>
          <t>محاسب</t>
        </is>
      </c>
      <c r="C8" s="14">
        <f>IF(B8="","",IFERROR(INDEX('تقييم الوظائف'!$G$6:$G$17,MATCH(B8,'تقييم الوظائف'!$A$6:$A$17,0)),""))</f>
        <v/>
      </c>
      <c r="D8" s="7" t="n">
        <v>6300</v>
      </c>
      <c r="E8" s="12">
        <f>IF(C8="","",INDEX('الدرجات والرواتب'!$F$6:$F$11,MATCH(C8,'الدرجات والرواتب'!$A$6:$A$11,0)))</f>
        <v/>
      </c>
      <c r="F8" s="12">
        <f>IF(C8="","",INDEX('الدرجات والرواتب'!$D$6:$D$11,MATCH(C8,'الدرجات والرواتب'!$A$6:$A$11,0)))</f>
        <v/>
      </c>
      <c r="G8" s="12">
        <f>IF(C8="","",INDEX('الدرجات والرواتب'!$G$6:$G$11,MATCH(C8,'الدرجات والرواتب'!$A$6:$A$11,0)))</f>
        <v/>
      </c>
      <c r="H8" s="19">
        <f>IF(OR(C8="",D8=""),"",D8/F8)</f>
        <v/>
      </c>
      <c r="I8" s="14">
        <f>IF(H8="","",IF(D8&lt;E8,"⚠ تحت الحد الأدنى",IF(D8&gt;G8,"⚠ فوق الحد الأعلى",IF(H8&lt;0.9,"أقل من السوق",IF(H8&gt;1.1,"أعلى من السوق","✔ ضمن السوق")))))</f>
        <v/>
      </c>
    </row>
    <row r="9">
      <c r="A9" s="10" t="inlineStr">
        <is>
          <t>موظف 4</t>
        </is>
      </c>
      <c r="B9" s="10" t="inlineStr">
        <is>
          <t>مهندس شبكات</t>
        </is>
      </c>
      <c r="C9" s="14">
        <f>IF(B9="","",IFERROR(INDEX('تقييم الوظائف'!$G$6:$G$17,MATCH(B9,'تقييم الوظائف'!$A$6:$A$17,0)),""))</f>
        <v/>
      </c>
      <c r="D9" s="7" t="n">
        <v>11500</v>
      </c>
      <c r="E9" s="12">
        <f>IF(C9="","",INDEX('الدرجات والرواتب'!$F$6:$F$11,MATCH(C9,'الدرجات والرواتب'!$A$6:$A$11,0)))</f>
        <v/>
      </c>
      <c r="F9" s="12">
        <f>IF(C9="","",INDEX('الدرجات والرواتب'!$D$6:$D$11,MATCH(C9,'الدرجات والرواتب'!$A$6:$A$11,0)))</f>
        <v/>
      </c>
      <c r="G9" s="12">
        <f>IF(C9="","",INDEX('الدرجات والرواتب'!$G$6:$G$11,MATCH(C9,'الدرجات والرواتب'!$A$6:$A$11,0)))</f>
        <v/>
      </c>
      <c r="H9" s="19">
        <f>IF(OR(C9="",D9=""),"",D9/F9)</f>
        <v/>
      </c>
      <c r="I9" s="14">
        <f>IF(H9="","",IF(D9&lt;E9,"⚠ تحت الحد الأدنى",IF(D9&gt;G9,"⚠ فوق الحد الأعلى",IF(H9&lt;0.9,"أقل من السوق",IF(H9&gt;1.1,"أعلى من السوق","✔ ضمن السوق")))))</f>
        <v/>
      </c>
    </row>
    <row r="10">
      <c r="A10" s="10" t="inlineStr">
        <is>
          <t>موظف 5</t>
        </is>
      </c>
      <c r="B10" s="10" t="inlineStr">
        <is>
          <t>مدير مبيعات</t>
        </is>
      </c>
      <c r="C10" s="14">
        <f>IF(B10="","",IFERROR(INDEX('تقييم الوظائف'!$G$6:$G$17,MATCH(B10,'تقييم الوظائف'!$A$6:$A$17,0)),""))</f>
        <v/>
      </c>
      <c r="D10" s="7" t="n">
        <v>19500</v>
      </c>
      <c r="E10" s="12">
        <f>IF(C10="","",INDEX('الدرجات والرواتب'!$F$6:$F$11,MATCH(C10,'الدرجات والرواتب'!$A$6:$A$11,0)))</f>
        <v/>
      </c>
      <c r="F10" s="12">
        <f>IF(C10="","",INDEX('الدرجات والرواتب'!$D$6:$D$11,MATCH(C10,'الدرجات والرواتب'!$A$6:$A$11,0)))</f>
        <v/>
      </c>
      <c r="G10" s="12">
        <f>IF(C10="","",INDEX('الدرجات والرواتب'!$G$6:$G$11,MATCH(C10,'الدرجات والرواتب'!$A$6:$A$11,0)))</f>
        <v/>
      </c>
      <c r="H10" s="19">
        <f>IF(OR(C10="",D10=""),"",D10/F10)</f>
        <v/>
      </c>
      <c r="I10" s="14">
        <f>IF(H10="","",IF(D10&lt;E10,"⚠ تحت الحد الأدنى",IF(D10&gt;G10,"⚠ فوق الحد الأعلى",IF(H10&lt;0.9,"أقل من السوق",IF(H10&gt;1.1,"أعلى من السوق","✔ ضمن السوق")))))</f>
        <v/>
      </c>
    </row>
    <row r="11">
      <c r="A11" s="10" t="inlineStr">
        <is>
          <t>موظف 6</t>
        </is>
      </c>
      <c r="B11" s="10" t="inlineStr">
        <is>
          <t>مساعد إداري</t>
        </is>
      </c>
      <c r="C11" s="14">
        <f>IF(B11="","",IFERROR(INDEX('تقييم الوظائف'!$G$6:$G$17,MATCH(B11,'تقييم الوظائف'!$A$6:$A$17,0)),""))</f>
        <v/>
      </c>
      <c r="D11" s="7" t="n">
        <v>5200</v>
      </c>
      <c r="E11" s="12">
        <f>IF(C11="","",INDEX('الدرجات والرواتب'!$F$6:$F$11,MATCH(C11,'الدرجات والرواتب'!$A$6:$A$11,0)))</f>
        <v/>
      </c>
      <c r="F11" s="12">
        <f>IF(C11="","",INDEX('الدرجات والرواتب'!$D$6:$D$11,MATCH(C11,'الدرجات والرواتب'!$A$6:$A$11,0)))</f>
        <v/>
      </c>
      <c r="G11" s="12">
        <f>IF(C11="","",INDEX('الدرجات والرواتب'!$G$6:$G$11,MATCH(C11,'الدرجات والرواتب'!$A$6:$A$11,0)))</f>
        <v/>
      </c>
      <c r="H11" s="19">
        <f>IF(OR(C11="",D11=""),"",D11/F11)</f>
        <v/>
      </c>
      <c r="I11" s="14">
        <f>IF(H11="","",IF(D11&lt;E11,"⚠ تحت الحد الأدنى",IF(D11&gt;G11,"⚠ فوق الحد الأعلى",IF(H11&lt;0.9,"أقل من السوق",IF(H11&gt;1.1,"أعلى من السوق","✔ ضمن السوق")))))</f>
        <v/>
      </c>
    </row>
    <row r="12">
      <c r="A12" s="10" t="n"/>
      <c r="B12" s="10" t="n"/>
      <c r="C12" s="14">
        <f>IF(B12="","",IFERROR(INDEX('تقييم الوظائف'!$G$6:$G$17,MATCH(B12,'تقييم الوظائف'!$A$6:$A$17,0)),""))</f>
        <v/>
      </c>
      <c r="D12" s="7" t="n"/>
      <c r="E12" s="12">
        <f>IF(C12="","",INDEX('الدرجات والرواتب'!$F$6:$F$11,MATCH(C12,'الدرجات والرواتب'!$A$6:$A$11,0)))</f>
        <v/>
      </c>
      <c r="F12" s="12">
        <f>IF(C12="","",INDEX('الدرجات والرواتب'!$D$6:$D$11,MATCH(C12,'الدرجات والرواتب'!$A$6:$A$11,0)))</f>
        <v/>
      </c>
      <c r="G12" s="12">
        <f>IF(C12="","",INDEX('الدرجات والرواتب'!$G$6:$G$11,MATCH(C12,'الدرجات والرواتب'!$A$6:$A$11,0)))</f>
        <v/>
      </c>
      <c r="H12" s="19">
        <f>IF(OR(C12="",D12=""),"",D12/F12)</f>
        <v/>
      </c>
      <c r="I12" s="14">
        <f>IF(H12="","",IF(D12&lt;E12,"⚠ تحت الحد الأدنى",IF(D12&gt;G12,"⚠ فوق الحد الأعلى",IF(H12&lt;0.9,"أقل من السوق",IF(H12&gt;1.1,"أعلى من السوق","✔ ضمن السوق")))))</f>
        <v/>
      </c>
    </row>
    <row r="13">
      <c r="A13" s="10" t="n"/>
      <c r="B13" s="10" t="n"/>
      <c r="C13" s="14">
        <f>IF(B13="","",IFERROR(INDEX('تقييم الوظائف'!$G$6:$G$17,MATCH(B13,'تقييم الوظائف'!$A$6:$A$17,0)),""))</f>
        <v/>
      </c>
      <c r="D13" s="7" t="n"/>
      <c r="E13" s="12">
        <f>IF(C13="","",INDEX('الدرجات والرواتب'!$F$6:$F$11,MATCH(C13,'الدرجات والرواتب'!$A$6:$A$11,0)))</f>
        <v/>
      </c>
      <c r="F13" s="12">
        <f>IF(C13="","",INDEX('الدرجات والرواتب'!$D$6:$D$11,MATCH(C13,'الدرجات والرواتب'!$A$6:$A$11,0)))</f>
        <v/>
      </c>
      <c r="G13" s="12">
        <f>IF(C13="","",INDEX('الدرجات والرواتب'!$G$6:$G$11,MATCH(C13,'الدرجات والرواتب'!$A$6:$A$11,0)))</f>
        <v/>
      </c>
      <c r="H13" s="19">
        <f>IF(OR(C13="",D13=""),"",D13/F13)</f>
        <v/>
      </c>
      <c r="I13" s="14">
        <f>IF(H13="","",IF(D13&lt;E13,"⚠ تحت الحد الأدنى",IF(D13&gt;G13,"⚠ فوق الحد الأعلى",IF(H13&lt;0.9,"أقل من السوق",IF(H13&gt;1.1,"أعلى من السوق","✔ ضمن السوق")))))</f>
        <v/>
      </c>
    </row>
    <row r="14">
      <c r="A14" s="10" t="n"/>
      <c r="B14" s="10" t="n"/>
      <c r="C14" s="14">
        <f>IF(B14="","",IFERROR(INDEX('تقييم الوظائف'!$G$6:$G$17,MATCH(B14,'تقييم الوظائف'!$A$6:$A$17,0)),""))</f>
        <v/>
      </c>
      <c r="D14" s="7" t="n"/>
      <c r="E14" s="12">
        <f>IF(C14="","",INDEX('الدرجات والرواتب'!$F$6:$F$11,MATCH(C14,'الدرجات والرواتب'!$A$6:$A$11,0)))</f>
        <v/>
      </c>
      <c r="F14" s="12">
        <f>IF(C14="","",INDEX('الدرجات والرواتب'!$D$6:$D$11,MATCH(C14,'الدرجات والرواتب'!$A$6:$A$11,0)))</f>
        <v/>
      </c>
      <c r="G14" s="12">
        <f>IF(C14="","",INDEX('الدرجات والرواتب'!$G$6:$G$11,MATCH(C14,'الدرجات والرواتب'!$A$6:$A$11,0)))</f>
        <v/>
      </c>
      <c r="H14" s="19">
        <f>IF(OR(C14="",D14=""),"",D14/F14)</f>
        <v/>
      </c>
      <c r="I14" s="14">
        <f>IF(H14="","",IF(D14&lt;E14,"⚠ تحت الحد الأدنى",IF(D14&gt;G14,"⚠ فوق الحد الأعلى",IF(H14&lt;0.9,"أقل من السوق",IF(H14&gt;1.1,"أعلى من السوق","✔ ضمن السوق")))))</f>
        <v/>
      </c>
    </row>
    <row r="15">
      <c r="A15" s="10" t="n"/>
      <c r="B15" s="10" t="n"/>
      <c r="C15" s="14">
        <f>IF(B15="","",IFERROR(INDEX('تقييم الوظائف'!$G$6:$G$17,MATCH(B15,'تقييم الوظائف'!$A$6:$A$17,0)),""))</f>
        <v/>
      </c>
      <c r="D15" s="7" t="n"/>
      <c r="E15" s="12">
        <f>IF(C15="","",INDEX('الدرجات والرواتب'!$F$6:$F$11,MATCH(C15,'الدرجات والرواتب'!$A$6:$A$11,0)))</f>
        <v/>
      </c>
      <c r="F15" s="12">
        <f>IF(C15="","",INDEX('الدرجات والرواتب'!$D$6:$D$11,MATCH(C15,'الدرجات والرواتب'!$A$6:$A$11,0)))</f>
        <v/>
      </c>
      <c r="G15" s="12">
        <f>IF(C15="","",INDEX('الدرجات والرواتب'!$G$6:$G$11,MATCH(C15,'الدرجات والرواتب'!$A$6:$A$11,0)))</f>
        <v/>
      </c>
      <c r="H15" s="19">
        <f>IF(OR(C15="",D15=""),"",D15/F15)</f>
        <v/>
      </c>
      <c r="I15" s="14">
        <f>IF(H15="","",IF(D15&lt;E15,"⚠ تحت الحد الأدنى",IF(D15&gt;G15,"⚠ فوق الحد الأعلى",IF(H15&lt;0.9,"أقل من السوق",IF(H15&gt;1.1,"أعلى من السوق","✔ ضمن السوق")))))</f>
        <v/>
      </c>
    </row>
    <row r="16">
      <c r="A16" s="10" t="n"/>
      <c r="B16" s="10" t="n"/>
      <c r="C16" s="14">
        <f>IF(B16="","",IFERROR(INDEX('تقييم الوظائف'!$G$6:$G$17,MATCH(B16,'تقييم الوظائف'!$A$6:$A$17,0)),""))</f>
        <v/>
      </c>
      <c r="D16" s="7" t="n"/>
      <c r="E16" s="12">
        <f>IF(C16="","",INDEX('الدرجات والرواتب'!$F$6:$F$11,MATCH(C16,'الدرجات والرواتب'!$A$6:$A$11,0)))</f>
        <v/>
      </c>
      <c r="F16" s="12">
        <f>IF(C16="","",INDEX('الدرجات والرواتب'!$D$6:$D$11,MATCH(C16,'الدرجات والرواتب'!$A$6:$A$11,0)))</f>
        <v/>
      </c>
      <c r="G16" s="12">
        <f>IF(C16="","",INDEX('الدرجات والرواتب'!$G$6:$G$11,MATCH(C16,'الدرجات والرواتب'!$A$6:$A$11,0)))</f>
        <v/>
      </c>
      <c r="H16" s="19">
        <f>IF(OR(C16="",D16=""),"",D16/F16)</f>
        <v/>
      </c>
      <c r="I16" s="14">
        <f>IF(H16="","",IF(D16&lt;E16,"⚠ تحت الحد الأدنى",IF(D16&gt;G16,"⚠ فوق الحد الأعلى",IF(H16&lt;0.9,"أقل من السوق",IF(H16&gt;1.1,"أعلى من السوق","✔ ضمن السوق")))))</f>
        <v/>
      </c>
    </row>
    <row r="17">
      <c r="A17" s="10" t="n"/>
      <c r="B17" s="10" t="n"/>
      <c r="C17" s="14">
        <f>IF(B17="","",IFERROR(INDEX('تقييم الوظائف'!$G$6:$G$17,MATCH(B17,'تقييم الوظائف'!$A$6:$A$17,0)),""))</f>
        <v/>
      </c>
      <c r="D17" s="7" t="n"/>
      <c r="E17" s="12">
        <f>IF(C17="","",INDEX('الدرجات والرواتب'!$F$6:$F$11,MATCH(C17,'الدرجات والرواتب'!$A$6:$A$11,0)))</f>
        <v/>
      </c>
      <c r="F17" s="12">
        <f>IF(C17="","",INDEX('الدرجات والرواتب'!$D$6:$D$11,MATCH(C17,'الدرجات والرواتب'!$A$6:$A$11,0)))</f>
        <v/>
      </c>
      <c r="G17" s="12">
        <f>IF(C17="","",INDEX('الدرجات والرواتب'!$G$6:$G$11,MATCH(C17,'الدرجات والرواتب'!$A$6:$A$11,0)))</f>
        <v/>
      </c>
      <c r="H17" s="19">
        <f>IF(OR(C17="",D17=""),"",D17/F17)</f>
        <v/>
      </c>
      <c r="I17" s="14">
        <f>IF(H17="","",IF(D17&lt;E17,"⚠ تحت الحد الأدنى",IF(D17&gt;G17,"⚠ فوق الحد الأعلى",IF(H17&lt;0.9,"أقل من السوق",IF(H17&gt;1.1,"أعلى من السوق","✔ ضمن السوق")))))</f>
        <v/>
      </c>
    </row>
    <row r="18">
      <c r="A18" s="10" t="n"/>
      <c r="B18" s="10" t="n"/>
      <c r="C18" s="14">
        <f>IF(B18="","",IFERROR(INDEX('تقييم الوظائف'!$G$6:$G$17,MATCH(B18,'تقييم الوظائف'!$A$6:$A$17,0)),""))</f>
        <v/>
      </c>
      <c r="D18" s="7" t="n"/>
      <c r="E18" s="12">
        <f>IF(C18="","",INDEX('الدرجات والرواتب'!$F$6:$F$11,MATCH(C18,'الدرجات والرواتب'!$A$6:$A$11,0)))</f>
        <v/>
      </c>
      <c r="F18" s="12">
        <f>IF(C18="","",INDEX('الدرجات والرواتب'!$D$6:$D$11,MATCH(C18,'الدرجات والرواتب'!$A$6:$A$11,0)))</f>
        <v/>
      </c>
      <c r="G18" s="12">
        <f>IF(C18="","",INDEX('الدرجات والرواتب'!$G$6:$G$11,MATCH(C18,'الدرجات والرواتب'!$A$6:$A$11,0)))</f>
        <v/>
      </c>
      <c r="H18" s="19">
        <f>IF(OR(C18="",D18=""),"",D18/F18)</f>
        <v/>
      </c>
      <c r="I18" s="14">
        <f>IF(H18="","",IF(D18&lt;E18,"⚠ تحت الحد الأدنى",IF(D18&gt;G18,"⚠ فوق الحد الأعلى",IF(H18&lt;0.9,"أقل من السوق",IF(H18&gt;1.1,"أعلى من السوق","✔ ضمن السوق")))))</f>
        <v/>
      </c>
    </row>
    <row r="19">
      <c r="A19" s="10" t="n"/>
      <c r="B19" s="10" t="n"/>
      <c r="C19" s="14">
        <f>IF(B19="","",IFERROR(INDEX('تقييم الوظائف'!$G$6:$G$17,MATCH(B19,'تقييم الوظائف'!$A$6:$A$17,0)),""))</f>
        <v/>
      </c>
      <c r="D19" s="7" t="n"/>
      <c r="E19" s="12">
        <f>IF(C19="","",INDEX('الدرجات والرواتب'!$F$6:$F$11,MATCH(C19,'الدرجات والرواتب'!$A$6:$A$11,0)))</f>
        <v/>
      </c>
      <c r="F19" s="12">
        <f>IF(C19="","",INDEX('الدرجات والرواتب'!$D$6:$D$11,MATCH(C19,'الدرجات والرواتب'!$A$6:$A$11,0)))</f>
        <v/>
      </c>
      <c r="G19" s="12">
        <f>IF(C19="","",INDEX('الدرجات والرواتب'!$G$6:$G$11,MATCH(C19,'الدرجات والرواتب'!$A$6:$A$11,0)))</f>
        <v/>
      </c>
      <c r="H19" s="19">
        <f>IF(OR(C19="",D19=""),"",D19/F19)</f>
        <v/>
      </c>
      <c r="I19" s="14">
        <f>IF(H19="","",IF(D19&lt;E19,"⚠ تحت الحد الأدنى",IF(D19&gt;G19,"⚠ فوق الحد الأعلى",IF(H19&lt;0.9,"أقل من السوق",IF(H19&gt;1.1,"أعلى من السوق","✔ ضمن السوق")))))</f>
        <v/>
      </c>
    </row>
    <row r="20">
      <c r="A20" s="10" t="n"/>
      <c r="B20" s="10" t="n"/>
      <c r="C20" s="14">
        <f>IF(B20="","",IFERROR(INDEX('تقييم الوظائف'!$G$6:$G$17,MATCH(B20,'تقييم الوظائف'!$A$6:$A$17,0)),""))</f>
        <v/>
      </c>
      <c r="D20" s="7" t="n"/>
      <c r="E20" s="12">
        <f>IF(C20="","",INDEX('الدرجات والرواتب'!$F$6:$F$11,MATCH(C20,'الدرجات والرواتب'!$A$6:$A$11,0)))</f>
        <v/>
      </c>
      <c r="F20" s="12">
        <f>IF(C20="","",INDEX('الدرجات والرواتب'!$D$6:$D$11,MATCH(C20,'الدرجات والرواتب'!$A$6:$A$11,0)))</f>
        <v/>
      </c>
      <c r="G20" s="12">
        <f>IF(C20="","",INDEX('الدرجات والرواتب'!$G$6:$G$11,MATCH(C20,'الدرجات والرواتب'!$A$6:$A$11,0)))</f>
        <v/>
      </c>
      <c r="H20" s="19">
        <f>IF(OR(C20="",D20=""),"",D20/F20)</f>
        <v/>
      </c>
      <c r="I20" s="14">
        <f>IF(H20="","",IF(D20&lt;E20,"⚠ تحت الحد الأدنى",IF(D20&gt;G20,"⚠ فوق الحد الأعلى",IF(H20&lt;0.9,"أقل من السوق",IF(H20&gt;1.1,"أعلى من السوق","✔ ضمن السوق")))))</f>
        <v/>
      </c>
    </row>
  </sheetData>
  <mergeCells count="3">
    <mergeCell ref="A1:I1"/>
    <mergeCell ref="A3:I3"/>
    <mergeCell ref="A2:I2"/>
  </mergeCells>
  <conditionalFormatting sqref="I6:I20">
    <cfRule type="expression" priority="1" dxfId="0">
      <formula>LEFT(I6,1)="✔"</formula>
    </cfRule>
    <cfRule type="expression" priority="2" dxfId="1">
      <formula>LEFT(I6,1)="⚠"</formula>
    </cfRule>
  </conditionalFormatting>
  <dataValidations count="1">
    <dataValidation sqref="B6 B7 B8 B9 B10 B11 B12 B13 B14 B15 B16 B17 B18 B19 B20" showDropDown="0" showInputMessage="0" showErrorMessage="0" allowBlank="1" type="list">
      <formula1>='تقييم الوظائف'!$A$6:$A$17</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2026-10-09T16:49:44Z</dcterms:created>
  <dcterms:modified xmlns:dcterms="http://purl.org/dc/terms/" xmlns:xsi="http://www.w3.org/2001/XMLSchema-instance" xsi:type="dcterms:W3CDTF">2026-10-09T16:49:44Z</dcterms:modified>
</cp:coreProperties>
</file>