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بيانات الموظفين" sheetId="1" state="visible" r:id="rId1"/>
    <sheet xmlns:r="http://schemas.openxmlformats.org/officeDocument/2006/relationships" name="ملخص الوظائف" sheetId="2" state="visible" r:id="rId2"/>
  </sheets>
  <definedNames/>
  <calcPr calcId="124519" fullCalcOnLoad="1"/>
</workbook>
</file>

<file path=xl/styles.xml><?xml version="1.0" encoding="utf-8"?>
<styleSheet xmlns="http://schemas.openxmlformats.org/spreadsheetml/2006/main">
  <numFmts count="2">
    <numFmt numFmtId="164" formatCode="0.0"/>
    <numFmt numFmtId="165" formatCode="+0%;-0%;0%"/>
  </numFmts>
  <fonts count="7">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FFFFFF"/>
      <sz val="9"/>
    </font>
    <font>
      <name val="Arial"/>
      <color rgb="00000000"/>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9" fontId="2" fillId="4" borderId="1" applyAlignment="1" pivotButton="0" quotePrefix="0" xfId="0">
      <alignment horizontal="center" vertical="center" wrapText="1" readingOrder="2"/>
    </xf>
    <xf numFmtId="0" fontId="2" fillId="4" borderId="1" applyAlignment="1" pivotButton="0" quotePrefix="0" xfId="0">
      <alignment horizontal="center" vertical="center" wrapText="1" readingOrder="2"/>
    </xf>
    <xf numFmtId="0" fontId="5" fillId="5" borderId="1" applyAlignment="1" pivotButton="0" quotePrefix="0" xfId="0">
      <alignment horizontal="center" vertical="center" wrapText="1" readingOrder="2"/>
    </xf>
    <xf numFmtId="0" fontId="2" fillId="4" borderId="1" applyAlignment="1" pivotButton="0" quotePrefix="0" xfId="0">
      <alignment horizontal="right" vertical="center" wrapText="1" readingOrder="2"/>
    </xf>
    <xf numFmtId="164" fontId="2" fillId="4" borderId="1" applyAlignment="1" pivotButton="0" quotePrefix="0" xfId="0">
      <alignment horizontal="center" vertical="center" wrapText="1" readingOrder="2"/>
    </xf>
    <xf numFmtId="3" fontId="2" fillId="4" borderId="1" applyAlignment="1" pivotButton="0" quotePrefix="0" xfId="0">
      <alignment horizontal="center" vertical="center" wrapText="1" readingOrder="2"/>
    </xf>
    <xf numFmtId="3" fontId="6" fillId="0" borderId="1" applyAlignment="1" pivotButton="0" quotePrefix="0" xfId="0">
      <alignment horizontal="center" vertical="center" wrapText="1" readingOrder="2"/>
    </xf>
    <xf numFmtId="165" fontId="6" fillId="0" borderId="1" applyAlignment="1" pivotButton="0" quotePrefix="0" xfId="0">
      <alignment horizontal="center" vertical="center" wrapText="1" readingOrder="2"/>
    </xf>
    <xf numFmtId="0" fontId="4" fillId="0" borderId="1" applyAlignment="1" pivotButton="0" quotePrefix="0" xfId="0">
      <alignment horizontal="right" vertical="center" wrapText="1" readingOrder="2"/>
    </xf>
    <xf numFmtId="0" fontId="6" fillId="0" borderId="1" applyAlignment="1" pivotButton="0" quotePrefix="0" xfId="0">
      <alignment horizontal="center" vertical="center" wrapText="1" readingOrder="2"/>
    </xf>
    <xf numFmtId="9" fontId="6" fillId="0" borderId="1" applyAlignment="1" pivotButton="0" quotePrefix="0" xfId="0">
      <alignment horizontal="center" vertical="center" wrapText="1" readingOrder="2"/>
    </xf>
    <xf numFmtId="9" fontId="4" fillId="0" borderId="1" applyAlignment="1" pivotButton="0" quotePrefix="0" xfId="0">
      <alignment horizontal="center"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7"/>
  <sheetViews>
    <sheetView showGridLines="0" rightToLeft="1" workbookViewId="0">
      <pane xSplit="2" ySplit="7" topLeftCell="C8" activePane="bottomRight" state="frozen"/>
      <selection pane="topRight"/>
      <selection pane="bottomLeft"/>
      <selection pane="bottomRight" activeCell="A1" sqref="A1"/>
    </sheetView>
  </sheetViews>
  <sheetFormatPr baseColWidth="8" defaultRowHeight="15"/>
  <cols>
    <col width="14" customWidth="1" min="1" max="1"/>
    <col width="24" customWidth="1" min="2" max="2"/>
    <col width="9" customWidth="1" min="3" max="3"/>
    <col width="13" customWidth="1" min="4" max="4"/>
    <col width="14" customWidth="1" min="5" max="5"/>
    <col width="12" customWidth="1" min="6" max="6"/>
    <col width="14" customWidth="1" min="7" max="7"/>
    <col width="14" customWidth="1" min="8" max="8"/>
    <col width="30" customWidth="1" min="9" max="9"/>
  </cols>
  <sheetData>
    <row r="1" ht="30" customHeight="1">
      <c r="A1" s="1" t="inlineStr">
        <is>
          <t>nerp.sa — تحليل ضغط الأجور والعدالة الداخلية (Pay Compression &amp; Internal Equity)</t>
        </is>
      </c>
      <c r="B1" s="2" t="n"/>
      <c r="C1" s="2" t="n"/>
      <c r="D1" s="2" t="n"/>
      <c r="E1" s="2" t="n"/>
      <c r="F1" s="2" t="n"/>
      <c r="G1" s="2" t="n"/>
      <c r="H1" s="2" t="n"/>
      <c r="I1" s="2" t="n"/>
    </row>
    <row r="2">
      <c r="A2" s="3" t="inlineStr">
        <is>
          <t>إعداد: نايف العنزي  |  nerp.sa  |  linkedin.com/in/naifm1alanazi</t>
        </is>
      </c>
      <c r="B2" s="4" t="n"/>
      <c r="C2" s="4" t="n"/>
      <c r="D2" s="4" t="n"/>
      <c r="E2" s="4" t="n"/>
      <c r="F2" s="4" t="n"/>
      <c r="G2" s="4" t="n"/>
      <c r="H2" s="4" t="n"/>
      <c r="I2" s="4" t="n"/>
    </row>
    <row r="3" ht="46" customHeight="1">
      <c r="A3" s="5" t="inlineStr">
        <is>
          <t>اكتب لكل موظف: المسمى، والجنس، وسنوات الخدمة في الوظيفة، والراتب الأساسي، وآخر تقييم أداء (1–5). المقارنة تتم داخل نفس المسمى فقط. ضغط الأجور: موظف قديم (3 سنوات فأكثر) راتبه قريب من رواتب المعيَّنين الجدد أو أقل منها. الأرقام أمثلة.</t>
        </is>
      </c>
    </row>
    <row r="5">
      <c r="A5" s="6" t="inlineStr">
        <is>
          <t>حد الفرق الذي يحتاج تبريرًا</t>
        </is>
      </c>
      <c r="B5" s="7" t="n">
        <v>0.15</v>
      </c>
      <c r="C5" s="6" t="inlineStr">
        <is>
          <t>سنوات "القديم"</t>
        </is>
      </c>
      <c r="D5" s="8" t="n">
        <v>3</v>
      </c>
      <c r="E5" s="6" t="inlineStr">
        <is>
          <t>سنوات "الجديد" أقل من</t>
        </is>
      </c>
      <c r="F5" s="8" t="n">
        <v>1</v>
      </c>
    </row>
    <row r="7" ht="30" customHeight="1">
      <c r="A7" s="9" t="inlineStr">
        <is>
          <t>الموظف</t>
        </is>
      </c>
      <c r="B7" s="9" t="inlineStr">
        <is>
          <t>المسمى الوظيفي</t>
        </is>
      </c>
      <c r="C7" s="9" t="inlineStr">
        <is>
          <t>الجنس</t>
        </is>
      </c>
      <c r="D7" s="9" t="inlineStr">
        <is>
          <t>سنوات الخدمة في الوظيفة</t>
        </is>
      </c>
      <c r="E7" s="9" t="inlineStr">
        <is>
          <t>الراتب الأساسي</t>
        </is>
      </c>
      <c r="F7" s="9" t="inlineStr">
        <is>
          <t>تقييم الأداء (1–5)</t>
        </is>
      </c>
      <c r="G7" s="9" t="inlineStr">
        <is>
          <t>متوسط راتب نفس الوظيفة</t>
        </is>
      </c>
      <c r="H7" s="9" t="inlineStr">
        <is>
          <t>الفرق عن المتوسط</t>
        </is>
      </c>
      <c r="I7" s="9" t="inlineStr">
        <is>
          <t>الملاحظة</t>
        </is>
      </c>
    </row>
    <row r="8">
      <c r="A8" s="10" t="inlineStr">
        <is>
          <t>موظف 1</t>
        </is>
      </c>
      <c r="B8" s="10" t="inlineStr">
        <is>
          <t>أخصائي موارد بشرية</t>
        </is>
      </c>
      <c r="C8" s="8" t="inlineStr">
        <is>
          <t>ذكر</t>
        </is>
      </c>
      <c r="D8" s="11" t="n">
        <v>6</v>
      </c>
      <c r="E8" s="12" t="n">
        <v>8200</v>
      </c>
      <c r="F8" s="8" t="n">
        <v>4</v>
      </c>
      <c r="G8" s="13">
        <f>IF(OR(B8="",E8=""),"",AVERAGEIF($B$8:$B$67,B8,$E$8:$E$67))</f>
        <v/>
      </c>
      <c r="H8" s="14">
        <f>IF(G8="","",E8/G8-1)</f>
        <v/>
      </c>
      <c r="I8" s="15">
        <f>IF(G8="","",IF(AND(D8&gt;=$D$5,COUNTIFS($B$8:$B$67,B8,$D$8:$D$67,"&lt;"&amp;$F$5)&gt;0,E8&lt;=1.05*IFERROR(AVERAGEIFS($E$8:$E$67,$B$8:$B$67,B8,$D$8:$D$67,"&lt;"&amp;$F$5),0)),"⚠ ضغط أجور: راتبه قريب من الجدد أو أقل",IF(ABS(H8)&gt;$B$5,"◐ فرق كبير عن زملائه يحتاج تبريرًا","✔ لا ملاحظة")))</f>
        <v/>
      </c>
    </row>
    <row r="9">
      <c r="A9" s="10" t="inlineStr">
        <is>
          <t>موظف 2</t>
        </is>
      </c>
      <c r="B9" s="10" t="inlineStr">
        <is>
          <t>أخصائي موارد بشرية</t>
        </is>
      </c>
      <c r="C9" s="8" t="inlineStr">
        <is>
          <t>أنثى</t>
        </is>
      </c>
      <c r="D9" s="11" t="n">
        <v>5</v>
      </c>
      <c r="E9" s="12" t="n">
        <v>7600</v>
      </c>
      <c r="F9" s="8" t="n">
        <v>4</v>
      </c>
      <c r="G9" s="13">
        <f>IF(OR(B9="",E9=""),"",AVERAGEIF($B$8:$B$67,B9,$E$8:$E$67))</f>
        <v/>
      </c>
      <c r="H9" s="14">
        <f>IF(G9="","",E9/G9-1)</f>
        <v/>
      </c>
      <c r="I9" s="15">
        <f>IF(G9="","",IF(AND(D9&gt;=$D$5,COUNTIFS($B$8:$B$67,B9,$D$8:$D$67,"&lt;"&amp;$F$5)&gt;0,E9&lt;=1.05*IFERROR(AVERAGEIFS($E$8:$E$67,$B$8:$B$67,B9,$D$8:$D$67,"&lt;"&amp;$F$5),0)),"⚠ ضغط أجور: راتبه قريب من الجدد أو أقل",IF(ABS(H9)&gt;$B$5,"◐ فرق كبير عن زملائه يحتاج تبريرًا","✔ لا ملاحظة")))</f>
        <v/>
      </c>
    </row>
    <row r="10">
      <c r="A10" s="10" t="inlineStr">
        <is>
          <t>موظف 3</t>
        </is>
      </c>
      <c r="B10" s="10" t="inlineStr">
        <is>
          <t>أخصائي موارد بشرية</t>
        </is>
      </c>
      <c r="C10" s="8" t="inlineStr">
        <is>
          <t>أنثى</t>
        </is>
      </c>
      <c r="D10" s="11" t="n">
        <v>0.5</v>
      </c>
      <c r="E10" s="12" t="n">
        <v>8400</v>
      </c>
      <c r="F10" s="8" t="n">
        <v>3</v>
      </c>
      <c r="G10" s="13">
        <f>IF(OR(B10="",E10=""),"",AVERAGEIF($B$8:$B$67,B10,$E$8:$E$67))</f>
        <v/>
      </c>
      <c r="H10" s="14">
        <f>IF(G10="","",E10/G10-1)</f>
        <v/>
      </c>
      <c r="I10" s="15">
        <f>IF(G10="","",IF(AND(D10&gt;=$D$5,COUNTIFS($B$8:$B$67,B10,$D$8:$D$67,"&lt;"&amp;$F$5)&gt;0,E10&lt;=1.05*IFERROR(AVERAGEIFS($E$8:$E$67,$B$8:$B$67,B10,$D$8:$D$67,"&lt;"&amp;$F$5),0)),"⚠ ضغط أجور: راتبه قريب من الجدد أو أقل",IF(ABS(H10)&gt;$B$5,"◐ فرق كبير عن زملائه يحتاج تبريرًا","✔ لا ملاحظة")))</f>
        <v/>
      </c>
    </row>
    <row r="11">
      <c r="A11" s="10" t="inlineStr">
        <is>
          <t>موظف 4</t>
        </is>
      </c>
      <c r="B11" s="10" t="inlineStr">
        <is>
          <t>أخصائي موارد بشرية</t>
        </is>
      </c>
      <c r="C11" s="8" t="inlineStr">
        <is>
          <t>ذكر</t>
        </is>
      </c>
      <c r="D11" s="11" t="n">
        <v>0.8</v>
      </c>
      <c r="E11" s="12" t="n">
        <v>8300</v>
      </c>
      <c r="F11" s="8" t="n">
        <v>3</v>
      </c>
      <c r="G11" s="13">
        <f>IF(OR(B11="",E11=""),"",AVERAGEIF($B$8:$B$67,B11,$E$8:$E$67))</f>
        <v/>
      </c>
      <c r="H11" s="14">
        <f>IF(G11="","",E11/G11-1)</f>
        <v/>
      </c>
      <c r="I11" s="15">
        <f>IF(G11="","",IF(AND(D11&gt;=$D$5,COUNTIFS($B$8:$B$67,B11,$D$8:$D$67,"&lt;"&amp;$F$5)&gt;0,E11&lt;=1.05*IFERROR(AVERAGEIFS($E$8:$E$67,$B$8:$B$67,B11,$D$8:$D$67,"&lt;"&amp;$F$5),0)),"⚠ ضغط أجور: راتبه قريب من الجدد أو أقل",IF(ABS(H11)&gt;$B$5,"◐ فرق كبير عن زملائه يحتاج تبريرًا","✔ لا ملاحظة")))</f>
        <v/>
      </c>
    </row>
    <row r="12">
      <c r="A12" s="10" t="inlineStr">
        <is>
          <t>موظف 5</t>
        </is>
      </c>
      <c r="B12" s="10" t="inlineStr">
        <is>
          <t>محاسب</t>
        </is>
      </c>
      <c r="C12" s="8" t="inlineStr">
        <is>
          <t>ذكر</t>
        </is>
      </c>
      <c r="D12" s="11" t="n">
        <v>4</v>
      </c>
      <c r="E12" s="12" t="n">
        <v>8100</v>
      </c>
      <c r="F12" s="8" t="n">
        <v>4</v>
      </c>
      <c r="G12" s="13">
        <f>IF(OR(B12="",E12=""),"",AVERAGEIF($B$8:$B$67,B12,$E$8:$E$67))</f>
        <v/>
      </c>
      <c r="H12" s="14">
        <f>IF(G12="","",E12/G12-1)</f>
        <v/>
      </c>
      <c r="I12" s="15">
        <f>IF(G12="","",IF(AND(D12&gt;=$D$5,COUNTIFS($B$8:$B$67,B12,$D$8:$D$67,"&lt;"&amp;$F$5)&gt;0,E12&lt;=1.05*IFERROR(AVERAGEIFS($E$8:$E$67,$B$8:$B$67,B12,$D$8:$D$67,"&lt;"&amp;$F$5),0)),"⚠ ضغط أجور: راتبه قريب من الجدد أو أقل",IF(ABS(H12)&gt;$B$5,"◐ فرق كبير عن زملائه يحتاج تبريرًا","✔ لا ملاحظة")))</f>
        <v/>
      </c>
    </row>
    <row r="13">
      <c r="A13" s="10" t="inlineStr">
        <is>
          <t>موظف 6</t>
        </is>
      </c>
      <c r="B13" s="10" t="inlineStr">
        <is>
          <t>محاسب</t>
        </is>
      </c>
      <c r="C13" s="8" t="inlineStr">
        <is>
          <t>أنثى</t>
        </is>
      </c>
      <c r="D13" s="11" t="n">
        <v>3</v>
      </c>
      <c r="E13" s="12" t="n">
        <v>7900</v>
      </c>
      <c r="F13" s="8" t="n">
        <v>4</v>
      </c>
      <c r="G13" s="13">
        <f>IF(OR(B13="",E13=""),"",AVERAGEIF($B$8:$B$67,B13,$E$8:$E$67))</f>
        <v/>
      </c>
      <c r="H13" s="14">
        <f>IF(G13="","",E13/G13-1)</f>
        <v/>
      </c>
      <c r="I13" s="15">
        <f>IF(G13="","",IF(AND(D13&gt;=$D$5,COUNTIFS($B$8:$B$67,B13,$D$8:$D$67,"&lt;"&amp;$F$5)&gt;0,E13&lt;=1.05*IFERROR(AVERAGEIFS($E$8:$E$67,$B$8:$B$67,B13,$D$8:$D$67,"&lt;"&amp;$F$5),0)),"⚠ ضغط أجور: راتبه قريب من الجدد أو أقل",IF(ABS(H13)&gt;$B$5,"◐ فرق كبير عن زملائه يحتاج تبريرًا","✔ لا ملاحظة")))</f>
        <v/>
      </c>
    </row>
    <row r="14">
      <c r="A14" s="10" t="inlineStr">
        <is>
          <t>موظف 7</t>
        </is>
      </c>
      <c r="B14" s="10" t="inlineStr">
        <is>
          <t>محاسب</t>
        </is>
      </c>
      <c r="C14" s="8" t="inlineStr">
        <is>
          <t>ذكر</t>
        </is>
      </c>
      <c r="D14" s="11" t="n">
        <v>0.3</v>
      </c>
      <c r="E14" s="12" t="n">
        <v>7700</v>
      </c>
      <c r="F14" s="8" t="n">
        <v>3</v>
      </c>
      <c r="G14" s="13">
        <f>IF(OR(B14="",E14=""),"",AVERAGEIF($B$8:$B$67,B14,$E$8:$E$67))</f>
        <v/>
      </c>
      <c r="H14" s="14">
        <f>IF(G14="","",E14/G14-1)</f>
        <v/>
      </c>
      <c r="I14" s="15">
        <f>IF(G14="","",IF(AND(D14&gt;=$D$5,COUNTIFS($B$8:$B$67,B14,$D$8:$D$67,"&lt;"&amp;$F$5)&gt;0,E14&lt;=1.05*IFERROR(AVERAGEIFS($E$8:$E$67,$B$8:$B$67,B14,$D$8:$D$67,"&lt;"&amp;$F$5),0)),"⚠ ضغط أجور: راتبه قريب من الجدد أو أقل",IF(ABS(H14)&gt;$B$5,"◐ فرق كبير عن زملائه يحتاج تبريرًا","✔ لا ملاحظة")))</f>
        <v/>
      </c>
    </row>
    <row r="15">
      <c r="A15" s="10" t="inlineStr">
        <is>
          <t>موظف 8</t>
        </is>
      </c>
      <c r="B15" s="10" t="inlineStr">
        <is>
          <t>مندوب مبيعات</t>
        </is>
      </c>
      <c r="C15" s="8" t="inlineStr">
        <is>
          <t>ذكر</t>
        </is>
      </c>
      <c r="D15" s="11" t="n">
        <v>2</v>
      </c>
      <c r="E15" s="12" t="n">
        <v>5200</v>
      </c>
      <c r="F15" s="8" t="n">
        <v>3</v>
      </c>
      <c r="G15" s="13">
        <f>IF(OR(B15="",E15=""),"",AVERAGEIF($B$8:$B$67,B15,$E$8:$E$67))</f>
        <v/>
      </c>
      <c r="H15" s="14">
        <f>IF(G15="","",E15/G15-1)</f>
        <v/>
      </c>
      <c r="I15" s="15">
        <f>IF(G15="","",IF(AND(D15&gt;=$D$5,COUNTIFS($B$8:$B$67,B15,$D$8:$D$67,"&lt;"&amp;$F$5)&gt;0,E15&lt;=1.05*IFERROR(AVERAGEIFS($E$8:$E$67,$B$8:$B$67,B15,$D$8:$D$67,"&lt;"&amp;$F$5),0)),"⚠ ضغط أجور: راتبه قريب من الجدد أو أقل",IF(ABS(H15)&gt;$B$5,"◐ فرق كبير عن زملائه يحتاج تبريرًا","✔ لا ملاحظة")))</f>
        <v/>
      </c>
    </row>
    <row r="16">
      <c r="A16" s="10" t="inlineStr">
        <is>
          <t>موظف 9</t>
        </is>
      </c>
      <c r="B16" s="10" t="inlineStr">
        <is>
          <t>مندوب مبيعات</t>
        </is>
      </c>
      <c r="C16" s="8" t="inlineStr">
        <is>
          <t>ذكر</t>
        </is>
      </c>
      <c r="D16" s="11" t="n">
        <v>0.6</v>
      </c>
      <c r="E16" s="12" t="n">
        <v>5100</v>
      </c>
      <c r="F16" s="8" t="n">
        <v>3</v>
      </c>
      <c r="G16" s="13">
        <f>IF(OR(B16="",E16=""),"",AVERAGEIF($B$8:$B$67,B16,$E$8:$E$67))</f>
        <v/>
      </c>
      <c r="H16" s="14">
        <f>IF(G16="","",E16/G16-1)</f>
        <v/>
      </c>
      <c r="I16" s="15">
        <f>IF(G16="","",IF(AND(D16&gt;=$D$5,COUNTIFS($B$8:$B$67,B16,$D$8:$D$67,"&lt;"&amp;$F$5)&gt;0,E16&lt;=1.05*IFERROR(AVERAGEIFS($E$8:$E$67,$B$8:$B$67,B16,$D$8:$D$67,"&lt;"&amp;$F$5),0)),"⚠ ضغط أجور: راتبه قريب من الجدد أو أقل",IF(ABS(H16)&gt;$B$5,"◐ فرق كبير عن زملائه يحتاج تبريرًا","✔ لا ملاحظة")))</f>
        <v/>
      </c>
    </row>
    <row r="17">
      <c r="A17" s="10" t="inlineStr">
        <is>
          <t>موظف 10</t>
        </is>
      </c>
      <c r="B17" s="10" t="inlineStr">
        <is>
          <t>مندوب مبيعات</t>
        </is>
      </c>
      <c r="C17" s="8" t="inlineStr">
        <is>
          <t>أنثى</t>
        </is>
      </c>
      <c r="D17" s="11" t="n">
        <v>3</v>
      </c>
      <c r="E17" s="12" t="n">
        <v>5400</v>
      </c>
      <c r="F17" s="8" t="n">
        <v>5</v>
      </c>
      <c r="G17" s="13">
        <f>IF(OR(B17="",E17=""),"",AVERAGEIF($B$8:$B$67,B17,$E$8:$E$67))</f>
        <v/>
      </c>
      <c r="H17" s="14">
        <f>IF(G17="","",E17/G17-1)</f>
        <v/>
      </c>
      <c r="I17" s="15">
        <f>IF(G17="","",IF(AND(D17&gt;=$D$5,COUNTIFS($B$8:$B$67,B17,$D$8:$D$67,"&lt;"&amp;$F$5)&gt;0,E17&lt;=1.05*IFERROR(AVERAGEIFS($E$8:$E$67,$B$8:$B$67,B17,$D$8:$D$67,"&lt;"&amp;$F$5),0)),"⚠ ضغط أجور: راتبه قريب من الجدد أو أقل",IF(ABS(H17)&gt;$B$5,"◐ فرق كبير عن زملائه يحتاج تبريرًا","✔ لا ملاحظة")))</f>
        <v/>
      </c>
    </row>
    <row r="18">
      <c r="A18" s="10" t="n"/>
      <c r="B18" s="10" t="n"/>
      <c r="C18" s="8" t="n"/>
      <c r="D18" s="11" t="n"/>
      <c r="E18" s="12" t="n"/>
      <c r="F18" s="8" t="n"/>
      <c r="G18" s="13">
        <f>IF(OR(B18="",E18=""),"",AVERAGEIF($B$8:$B$67,B18,$E$8:$E$67))</f>
        <v/>
      </c>
      <c r="H18" s="14">
        <f>IF(G18="","",E18/G18-1)</f>
        <v/>
      </c>
      <c r="I18" s="15">
        <f>IF(G18="","",IF(AND(D18&gt;=$D$5,COUNTIFS($B$8:$B$67,B18,$D$8:$D$67,"&lt;"&amp;$F$5)&gt;0,E18&lt;=1.05*IFERROR(AVERAGEIFS($E$8:$E$67,$B$8:$B$67,B18,$D$8:$D$67,"&lt;"&amp;$F$5),0)),"⚠ ضغط أجور: راتبه قريب من الجدد أو أقل",IF(ABS(H18)&gt;$B$5,"◐ فرق كبير عن زملائه يحتاج تبريرًا","✔ لا ملاحظة")))</f>
        <v/>
      </c>
    </row>
    <row r="19">
      <c r="A19" s="10" t="n"/>
      <c r="B19" s="10" t="n"/>
      <c r="C19" s="8" t="n"/>
      <c r="D19" s="11" t="n"/>
      <c r="E19" s="12" t="n"/>
      <c r="F19" s="8" t="n"/>
      <c r="G19" s="13">
        <f>IF(OR(B19="",E19=""),"",AVERAGEIF($B$8:$B$67,B19,$E$8:$E$67))</f>
        <v/>
      </c>
      <c r="H19" s="14">
        <f>IF(G19="","",E19/G19-1)</f>
        <v/>
      </c>
      <c r="I19" s="15">
        <f>IF(G19="","",IF(AND(D19&gt;=$D$5,COUNTIFS($B$8:$B$67,B19,$D$8:$D$67,"&lt;"&amp;$F$5)&gt;0,E19&lt;=1.05*IFERROR(AVERAGEIFS($E$8:$E$67,$B$8:$B$67,B19,$D$8:$D$67,"&lt;"&amp;$F$5),0)),"⚠ ضغط أجور: راتبه قريب من الجدد أو أقل",IF(ABS(H19)&gt;$B$5,"◐ فرق كبير عن زملائه يحتاج تبريرًا","✔ لا ملاحظة")))</f>
        <v/>
      </c>
    </row>
    <row r="20">
      <c r="A20" s="10" t="n"/>
      <c r="B20" s="10" t="n"/>
      <c r="C20" s="8" t="n"/>
      <c r="D20" s="11" t="n"/>
      <c r="E20" s="12" t="n"/>
      <c r="F20" s="8" t="n"/>
      <c r="G20" s="13">
        <f>IF(OR(B20="",E20=""),"",AVERAGEIF($B$8:$B$67,B20,$E$8:$E$67))</f>
        <v/>
      </c>
      <c r="H20" s="14">
        <f>IF(G20="","",E20/G20-1)</f>
        <v/>
      </c>
      <c r="I20" s="15">
        <f>IF(G20="","",IF(AND(D20&gt;=$D$5,COUNTIFS($B$8:$B$67,B20,$D$8:$D$67,"&lt;"&amp;$F$5)&gt;0,E20&lt;=1.05*IFERROR(AVERAGEIFS($E$8:$E$67,$B$8:$B$67,B20,$D$8:$D$67,"&lt;"&amp;$F$5),0)),"⚠ ضغط أجور: راتبه قريب من الجدد أو أقل",IF(ABS(H20)&gt;$B$5,"◐ فرق كبير عن زملائه يحتاج تبريرًا","✔ لا ملاحظة")))</f>
        <v/>
      </c>
    </row>
    <row r="21">
      <c r="A21" s="10" t="n"/>
      <c r="B21" s="10" t="n"/>
      <c r="C21" s="8" t="n"/>
      <c r="D21" s="11" t="n"/>
      <c r="E21" s="12" t="n"/>
      <c r="F21" s="8" t="n"/>
      <c r="G21" s="13">
        <f>IF(OR(B21="",E21=""),"",AVERAGEIF($B$8:$B$67,B21,$E$8:$E$67))</f>
        <v/>
      </c>
      <c r="H21" s="14">
        <f>IF(G21="","",E21/G21-1)</f>
        <v/>
      </c>
      <c r="I21" s="15">
        <f>IF(G21="","",IF(AND(D21&gt;=$D$5,COUNTIFS($B$8:$B$67,B21,$D$8:$D$67,"&lt;"&amp;$F$5)&gt;0,E21&lt;=1.05*IFERROR(AVERAGEIFS($E$8:$E$67,$B$8:$B$67,B21,$D$8:$D$67,"&lt;"&amp;$F$5),0)),"⚠ ضغط أجور: راتبه قريب من الجدد أو أقل",IF(ABS(H21)&gt;$B$5,"◐ فرق كبير عن زملائه يحتاج تبريرًا","✔ لا ملاحظة")))</f>
        <v/>
      </c>
    </row>
    <row r="22">
      <c r="A22" s="10" t="n"/>
      <c r="B22" s="10" t="n"/>
      <c r="C22" s="8" t="n"/>
      <c r="D22" s="11" t="n"/>
      <c r="E22" s="12" t="n"/>
      <c r="F22" s="8" t="n"/>
      <c r="G22" s="13">
        <f>IF(OR(B22="",E22=""),"",AVERAGEIF($B$8:$B$67,B22,$E$8:$E$67))</f>
        <v/>
      </c>
      <c r="H22" s="14">
        <f>IF(G22="","",E22/G22-1)</f>
        <v/>
      </c>
      <c r="I22" s="15">
        <f>IF(G22="","",IF(AND(D22&gt;=$D$5,COUNTIFS($B$8:$B$67,B22,$D$8:$D$67,"&lt;"&amp;$F$5)&gt;0,E22&lt;=1.05*IFERROR(AVERAGEIFS($E$8:$E$67,$B$8:$B$67,B22,$D$8:$D$67,"&lt;"&amp;$F$5),0)),"⚠ ضغط أجور: راتبه قريب من الجدد أو أقل",IF(ABS(H22)&gt;$B$5,"◐ فرق كبير عن زملائه يحتاج تبريرًا","✔ لا ملاحظة")))</f>
        <v/>
      </c>
    </row>
    <row r="23">
      <c r="A23" s="10" t="n"/>
      <c r="B23" s="10" t="n"/>
      <c r="C23" s="8" t="n"/>
      <c r="D23" s="11" t="n"/>
      <c r="E23" s="12" t="n"/>
      <c r="F23" s="8" t="n"/>
      <c r="G23" s="13">
        <f>IF(OR(B23="",E23=""),"",AVERAGEIF($B$8:$B$67,B23,$E$8:$E$67))</f>
        <v/>
      </c>
      <c r="H23" s="14">
        <f>IF(G23="","",E23/G23-1)</f>
        <v/>
      </c>
      <c r="I23" s="15">
        <f>IF(G23="","",IF(AND(D23&gt;=$D$5,COUNTIFS($B$8:$B$67,B23,$D$8:$D$67,"&lt;"&amp;$F$5)&gt;0,E23&lt;=1.05*IFERROR(AVERAGEIFS($E$8:$E$67,$B$8:$B$67,B23,$D$8:$D$67,"&lt;"&amp;$F$5),0)),"⚠ ضغط أجور: راتبه قريب من الجدد أو أقل",IF(ABS(H23)&gt;$B$5,"◐ فرق كبير عن زملائه يحتاج تبريرًا","✔ لا ملاحظة")))</f>
        <v/>
      </c>
    </row>
    <row r="24">
      <c r="A24" s="10" t="n"/>
      <c r="B24" s="10" t="n"/>
      <c r="C24" s="8" t="n"/>
      <c r="D24" s="11" t="n"/>
      <c r="E24" s="12" t="n"/>
      <c r="F24" s="8" t="n"/>
      <c r="G24" s="13">
        <f>IF(OR(B24="",E24=""),"",AVERAGEIF($B$8:$B$67,B24,$E$8:$E$67))</f>
        <v/>
      </c>
      <c r="H24" s="14">
        <f>IF(G24="","",E24/G24-1)</f>
        <v/>
      </c>
      <c r="I24" s="15">
        <f>IF(G24="","",IF(AND(D24&gt;=$D$5,COUNTIFS($B$8:$B$67,B24,$D$8:$D$67,"&lt;"&amp;$F$5)&gt;0,E24&lt;=1.05*IFERROR(AVERAGEIFS($E$8:$E$67,$B$8:$B$67,B24,$D$8:$D$67,"&lt;"&amp;$F$5),0)),"⚠ ضغط أجور: راتبه قريب من الجدد أو أقل",IF(ABS(H24)&gt;$B$5,"◐ فرق كبير عن زملائه يحتاج تبريرًا","✔ لا ملاحظة")))</f>
        <v/>
      </c>
    </row>
    <row r="25">
      <c r="A25" s="10" t="n"/>
      <c r="B25" s="10" t="n"/>
      <c r="C25" s="8" t="n"/>
      <c r="D25" s="11" t="n"/>
      <c r="E25" s="12" t="n"/>
      <c r="F25" s="8" t="n"/>
      <c r="G25" s="13">
        <f>IF(OR(B25="",E25=""),"",AVERAGEIF($B$8:$B$67,B25,$E$8:$E$67))</f>
        <v/>
      </c>
      <c r="H25" s="14">
        <f>IF(G25="","",E25/G25-1)</f>
        <v/>
      </c>
      <c r="I25" s="15">
        <f>IF(G25="","",IF(AND(D25&gt;=$D$5,COUNTIFS($B$8:$B$67,B25,$D$8:$D$67,"&lt;"&amp;$F$5)&gt;0,E25&lt;=1.05*IFERROR(AVERAGEIFS($E$8:$E$67,$B$8:$B$67,B25,$D$8:$D$67,"&lt;"&amp;$F$5),0)),"⚠ ضغط أجور: راتبه قريب من الجدد أو أقل",IF(ABS(H25)&gt;$B$5,"◐ فرق كبير عن زملائه يحتاج تبريرًا","✔ لا ملاحظة")))</f>
        <v/>
      </c>
    </row>
    <row r="26">
      <c r="A26" s="10" t="n"/>
      <c r="B26" s="10" t="n"/>
      <c r="C26" s="8" t="n"/>
      <c r="D26" s="11" t="n"/>
      <c r="E26" s="12" t="n"/>
      <c r="F26" s="8" t="n"/>
      <c r="G26" s="13">
        <f>IF(OR(B26="",E26=""),"",AVERAGEIF($B$8:$B$67,B26,$E$8:$E$67))</f>
        <v/>
      </c>
      <c r="H26" s="14">
        <f>IF(G26="","",E26/G26-1)</f>
        <v/>
      </c>
      <c r="I26" s="15">
        <f>IF(G26="","",IF(AND(D26&gt;=$D$5,COUNTIFS($B$8:$B$67,B26,$D$8:$D$67,"&lt;"&amp;$F$5)&gt;0,E26&lt;=1.05*IFERROR(AVERAGEIFS($E$8:$E$67,$B$8:$B$67,B26,$D$8:$D$67,"&lt;"&amp;$F$5),0)),"⚠ ضغط أجور: راتبه قريب من الجدد أو أقل",IF(ABS(H26)&gt;$B$5,"◐ فرق كبير عن زملائه يحتاج تبريرًا","✔ لا ملاحظة")))</f>
        <v/>
      </c>
    </row>
    <row r="27">
      <c r="A27" s="10" t="n"/>
      <c r="B27" s="10" t="n"/>
      <c r="C27" s="8" t="n"/>
      <c r="D27" s="11" t="n"/>
      <c r="E27" s="12" t="n"/>
      <c r="F27" s="8" t="n"/>
      <c r="G27" s="13">
        <f>IF(OR(B27="",E27=""),"",AVERAGEIF($B$8:$B$67,B27,$E$8:$E$67))</f>
        <v/>
      </c>
      <c r="H27" s="14">
        <f>IF(G27="","",E27/G27-1)</f>
        <v/>
      </c>
      <c r="I27" s="15">
        <f>IF(G27="","",IF(AND(D27&gt;=$D$5,COUNTIFS($B$8:$B$67,B27,$D$8:$D$67,"&lt;"&amp;$F$5)&gt;0,E27&lt;=1.05*IFERROR(AVERAGEIFS($E$8:$E$67,$B$8:$B$67,B27,$D$8:$D$67,"&lt;"&amp;$F$5),0)),"⚠ ضغط أجور: راتبه قريب من الجدد أو أقل",IF(ABS(H27)&gt;$B$5,"◐ فرق كبير عن زملائه يحتاج تبريرًا","✔ لا ملاحظة")))</f>
        <v/>
      </c>
    </row>
    <row r="28">
      <c r="A28" s="10" t="n"/>
      <c r="B28" s="10" t="n"/>
      <c r="C28" s="8" t="n"/>
      <c r="D28" s="11" t="n"/>
      <c r="E28" s="12" t="n"/>
      <c r="F28" s="8" t="n"/>
      <c r="G28" s="13">
        <f>IF(OR(B28="",E28=""),"",AVERAGEIF($B$8:$B$67,B28,$E$8:$E$67))</f>
        <v/>
      </c>
      <c r="H28" s="14">
        <f>IF(G28="","",E28/G28-1)</f>
        <v/>
      </c>
      <c r="I28" s="15">
        <f>IF(G28="","",IF(AND(D28&gt;=$D$5,COUNTIFS($B$8:$B$67,B28,$D$8:$D$67,"&lt;"&amp;$F$5)&gt;0,E28&lt;=1.05*IFERROR(AVERAGEIFS($E$8:$E$67,$B$8:$B$67,B28,$D$8:$D$67,"&lt;"&amp;$F$5),0)),"⚠ ضغط أجور: راتبه قريب من الجدد أو أقل",IF(ABS(H28)&gt;$B$5,"◐ فرق كبير عن زملائه يحتاج تبريرًا","✔ لا ملاحظة")))</f>
        <v/>
      </c>
    </row>
    <row r="29">
      <c r="A29" s="10" t="n"/>
      <c r="B29" s="10" t="n"/>
      <c r="C29" s="8" t="n"/>
      <c r="D29" s="11" t="n"/>
      <c r="E29" s="12" t="n"/>
      <c r="F29" s="8" t="n"/>
      <c r="G29" s="13">
        <f>IF(OR(B29="",E29=""),"",AVERAGEIF($B$8:$B$67,B29,$E$8:$E$67))</f>
        <v/>
      </c>
      <c r="H29" s="14">
        <f>IF(G29="","",E29/G29-1)</f>
        <v/>
      </c>
      <c r="I29" s="15">
        <f>IF(G29="","",IF(AND(D29&gt;=$D$5,COUNTIFS($B$8:$B$67,B29,$D$8:$D$67,"&lt;"&amp;$F$5)&gt;0,E29&lt;=1.05*IFERROR(AVERAGEIFS($E$8:$E$67,$B$8:$B$67,B29,$D$8:$D$67,"&lt;"&amp;$F$5),0)),"⚠ ضغط أجور: راتبه قريب من الجدد أو أقل",IF(ABS(H29)&gt;$B$5,"◐ فرق كبير عن زملائه يحتاج تبريرًا","✔ لا ملاحظة")))</f>
        <v/>
      </c>
    </row>
    <row r="30">
      <c r="A30" s="10" t="n"/>
      <c r="B30" s="10" t="n"/>
      <c r="C30" s="8" t="n"/>
      <c r="D30" s="11" t="n"/>
      <c r="E30" s="12" t="n"/>
      <c r="F30" s="8" t="n"/>
      <c r="G30" s="13">
        <f>IF(OR(B30="",E30=""),"",AVERAGEIF($B$8:$B$67,B30,$E$8:$E$67))</f>
        <v/>
      </c>
      <c r="H30" s="14">
        <f>IF(G30="","",E30/G30-1)</f>
        <v/>
      </c>
      <c r="I30" s="15">
        <f>IF(G30="","",IF(AND(D30&gt;=$D$5,COUNTIFS($B$8:$B$67,B30,$D$8:$D$67,"&lt;"&amp;$F$5)&gt;0,E30&lt;=1.05*IFERROR(AVERAGEIFS($E$8:$E$67,$B$8:$B$67,B30,$D$8:$D$67,"&lt;"&amp;$F$5),0)),"⚠ ضغط أجور: راتبه قريب من الجدد أو أقل",IF(ABS(H30)&gt;$B$5,"◐ فرق كبير عن زملائه يحتاج تبريرًا","✔ لا ملاحظة")))</f>
        <v/>
      </c>
    </row>
    <row r="31">
      <c r="A31" s="10" t="n"/>
      <c r="B31" s="10" t="n"/>
      <c r="C31" s="8" t="n"/>
      <c r="D31" s="11" t="n"/>
      <c r="E31" s="12" t="n"/>
      <c r="F31" s="8" t="n"/>
      <c r="G31" s="13">
        <f>IF(OR(B31="",E31=""),"",AVERAGEIF($B$8:$B$67,B31,$E$8:$E$67))</f>
        <v/>
      </c>
      <c r="H31" s="14">
        <f>IF(G31="","",E31/G31-1)</f>
        <v/>
      </c>
      <c r="I31" s="15">
        <f>IF(G31="","",IF(AND(D31&gt;=$D$5,COUNTIFS($B$8:$B$67,B31,$D$8:$D$67,"&lt;"&amp;$F$5)&gt;0,E31&lt;=1.05*IFERROR(AVERAGEIFS($E$8:$E$67,$B$8:$B$67,B31,$D$8:$D$67,"&lt;"&amp;$F$5),0)),"⚠ ضغط أجور: راتبه قريب من الجدد أو أقل",IF(ABS(H31)&gt;$B$5,"◐ فرق كبير عن زملائه يحتاج تبريرًا","✔ لا ملاحظة")))</f>
        <v/>
      </c>
    </row>
    <row r="32">
      <c r="A32" s="10" t="n"/>
      <c r="B32" s="10" t="n"/>
      <c r="C32" s="8" t="n"/>
      <c r="D32" s="11" t="n"/>
      <c r="E32" s="12" t="n"/>
      <c r="F32" s="8" t="n"/>
      <c r="G32" s="13">
        <f>IF(OR(B32="",E32=""),"",AVERAGEIF($B$8:$B$67,B32,$E$8:$E$67))</f>
        <v/>
      </c>
      <c r="H32" s="14">
        <f>IF(G32="","",E32/G32-1)</f>
        <v/>
      </c>
      <c r="I32" s="15">
        <f>IF(G32="","",IF(AND(D32&gt;=$D$5,COUNTIFS($B$8:$B$67,B32,$D$8:$D$67,"&lt;"&amp;$F$5)&gt;0,E32&lt;=1.05*IFERROR(AVERAGEIFS($E$8:$E$67,$B$8:$B$67,B32,$D$8:$D$67,"&lt;"&amp;$F$5),0)),"⚠ ضغط أجور: راتبه قريب من الجدد أو أقل",IF(ABS(H32)&gt;$B$5,"◐ فرق كبير عن زملائه يحتاج تبريرًا","✔ لا ملاحظة")))</f>
        <v/>
      </c>
    </row>
    <row r="33">
      <c r="A33" s="10" t="n"/>
      <c r="B33" s="10" t="n"/>
      <c r="C33" s="8" t="n"/>
      <c r="D33" s="11" t="n"/>
      <c r="E33" s="12" t="n"/>
      <c r="F33" s="8" t="n"/>
      <c r="G33" s="13">
        <f>IF(OR(B33="",E33=""),"",AVERAGEIF($B$8:$B$67,B33,$E$8:$E$67))</f>
        <v/>
      </c>
      <c r="H33" s="14">
        <f>IF(G33="","",E33/G33-1)</f>
        <v/>
      </c>
      <c r="I33" s="15">
        <f>IF(G33="","",IF(AND(D33&gt;=$D$5,COUNTIFS($B$8:$B$67,B33,$D$8:$D$67,"&lt;"&amp;$F$5)&gt;0,E33&lt;=1.05*IFERROR(AVERAGEIFS($E$8:$E$67,$B$8:$B$67,B33,$D$8:$D$67,"&lt;"&amp;$F$5),0)),"⚠ ضغط أجور: راتبه قريب من الجدد أو أقل",IF(ABS(H33)&gt;$B$5,"◐ فرق كبير عن زملائه يحتاج تبريرًا","✔ لا ملاحظة")))</f>
        <v/>
      </c>
    </row>
    <row r="34">
      <c r="A34" s="10" t="n"/>
      <c r="B34" s="10" t="n"/>
      <c r="C34" s="8" t="n"/>
      <c r="D34" s="11" t="n"/>
      <c r="E34" s="12" t="n"/>
      <c r="F34" s="8" t="n"/>
      <c r="G34" s="13">
        <f>IF(OR(B34="",E34=""),"",AVERAGEIF($B$8:$B$67,B34,$E$8:$E$67))</f>
        <v/>
      </c>
      <c r="H34" s="14">
        <f>IF(G34="","",E34/G34-1)</f>
        <v/>
      </c>
      <c r="I34" s="15">
        <f>IF(G34="","",IF(AND(D34&gt;=$D$5,COUNTIFS($B$8:$B$67,B34,$D$8:$D$67,"&lt;"&amp;$F$5)&gt;0,E34&lt;=1.05*IFERROR(AVERAGEIFS($E$8:$E$67,$B$8:$B$67,B34,$D$8:$D$67,"&lt;"&amp;$F$5),0)),"⚠ ضغط أجور: راتبه قريب من الجدد أو أقل",IF(ABS(H34)&gt;$B$5,"◐ فرق كبير عن زملائه يحتاج تبريرًا","✔ لا ملاحظة")))</f>
        <v/>
      </c>
    </row>
    <row r="35">
      <c r="A35" s="10" t="n"/>
      <c r="B35" s="10" t="n"/>
      <c r="C35" s="8" t="n"/>
      <c r="D35" s="11" t="n"/>
      <c r="E35" s="12" t="n"/>
      <c r="F35" s="8" t="n"/>
      <c r="G35" s="13">
        <f>IF(OR(B35="",E35=""),"",AVERAGEIF($B$8:$B$67,B35,$E$8:$E$67))</f>
        <v/>
      </c>
      <c r="H35" s="14">
        <f>IF(G35="","",E35/G35-1)</f>
        <v/>
      </c>
      <c r="I35" s="15">
        <f>IF(G35="","",IF(AND(D35&gt;=$D$5,COUNTIFS($B$8:$B$67,B35,$D$8:$D$67,"&lt;"&amp;$F$5)&gt;0,E35&lt;=1.05*IFERROR(AVERAGEIFS($E$8:$E$67,$B$8:$B$67,B35,$D$8:$D$67,"&lt;"&amp;$F$5),0)),"⚠ ضغط أجور: راتبه قريب من الجدد أو أقل",IF(ABS(H35)&gt;$B$5,"◐ فرق كبير عن زملائه يحتاج تبريرًا","✔ لا ملاحظة")))</f>
        <v/>
      </c>
    </row>
    <row r="36">
      <c r="A36" s="10" t="n"/>
      <c r="B36" s="10" t="n"/>
      <c r="C36" s="8" t="n"/>
      <c r="D36" s="11" t="n"/>
      <c r="E36" s="12" t="n"/>
      <c r="F36" s="8" t="n"/>
      <c r="G36" s="13">
        <f>IF(OR(B36="",E36=""),"",AVERAGEIF($B$8:$B$67,B36,$E$8:$E$67))</f>
        <v/>
      </c>
      <c r="H36" s="14">
        <f>IF(G36="","",E36/G36-1)</f>
        <v/>
      </c>
      <c r="I36" s="15">
        <f>IF(G36="","",IF(AND(D36&gt;=$D$5,COUNTIFS($B$8:$B$67,B36,$D$8:$D$67,"&lt;"&amp;$F$5)&gt;0,E36&lt;=1.05*IFERROR(AVERAGEIFS($E$8:$E$67,$B$8:$B$67,B36,$D$8:$D$67,"&lt;"&amp;$F$5),0)),"⚠ ضغط أجور: راتبه قريب من الجدد أو أقل",IF(ABS(H36)&gt;$B$5,"◐ فرق كبير عن زملائه يحتاج تبريرًا","✔ لا ملاحظة")))</f>
        <v/>
      </c>
    </row>
    <row r="37">
      <c r="A37" s="10" t="n"/>
      <c r="B37" s="10" t="n"/>
      <c r="C37" s="8" t="n"/>
      <c r="D37" s="11" t="n"/>
      <c r="E37" s="12" t="n"/>
      <c r="F37" s="8" t="n"/>
      <c r="G37" s="13">
        <f>IF(OR(B37="",E37=""),"",AVERAGEIF($B$8:$B$67,B37,$E$8:$E$67))</f>
        <v/>
      </c>
      <c r="H37" s="14">
        <f>IF(G37="","",E37/G37-1)</f>
        <v/>
      </c>
      <c r="I37" s="15">
        <f>IF(G37="","",IF(AND(D37&gt;=$D$5,COUNTIFS($B$8:$B$67,B37,$D$8:$D$67,"&lt;"&amp;$F$5)&gt;0,E37&lt;=1.05*IFERROR(AVERAGEIFS($E$8:$E$67,$B$8:$B$67,B37,$D$8:$D$67,"&lt;"&amp;$F$5),0)),"⚠ ضغط أجور: راتبه قريب من الجدد أو أقل",IF(ABS(H37)&gt;$B$5,"◐ فرق كبير عن زملائه يحتاج تبريرًا","✔ لا ملاحظة")))</f>
        <v/>
      </c>
    </row>
    <row r="38">
      <c r="A38" s="10" t="n"/>
      <c r="B38" s="10" t="n"/>
      <c r="C38" s="8" t="n"/>
      <c r="D38" s="11" t="n"/>
      <c r="E38" s="12" t="n"/>
      <c r="F38" s="8" t="n"/>
      <c r="G38" s="13">
        <f>IF(OR(B38="",E38=""),"",AVERAGEIF($B$8:$B$67,B38,$E$8:$E$67))</f>
        <v/>
      </c>
      <c r="H38" s="14">
        <f>IF(G38="","",E38/G38-1)</f>
        <v/>
      </c>
      <c r="I38" s="15">
        <f>IF(G38="","",IF(AND(D38&gt;=$D$5,COUNTIFS($B$8:$B$67,B38,$D$8:$D$67,"&lt;"&amp;$F$5)&gt;0,E38&lt;=1.05*IFERROR(AVERAGEIFS($E$8:$E$67,$B$8:$B$67,B38,$D$8:$D$67,"&lt;"&amp;$F$5),0)),"⚠ ضغط أجور: راتبه قريب من الجدد أو أقل",IF(ABS(H38)&gt;$B$5,"◐ فرق كبير عن زملائه يحتاج تبريرًا","✔ لا ملاحظة")))</f>
        <v/>
      </c>
    </row>
    <row r="39">
      <c r="A39" s="10" t="n"/>
      <c r="B39" s="10" t="n"/>
      <c r="C39" s="8" t="n"/>
      <c r="D39" s="11" t="n"/>
      <c r="E39" s="12" t="n"/>
      <c r="F39" s="8" t="n"/>
      <c r="G39" s="13">
        <f>IF(OR(B39="",E39=""),"",AVERAGEIF($B$8:$B$67,B39,$E$8:$E$67))</f>
        <v/>
      </c>
      <c r="H39" s="14">
        <f>IF(G39="","",E39/G39-1)</f>
        <v/>
      </c>
      <c r="I39" s="15">
        <f>IF(G39="","",IF(AND(D39&gt;=$D$5,COUNTIFS($B$8:$B$67,B39,$D$8:$D$67,"&lt;"&amp;$F$5)&gt;0,E39&lt;=1.05*IFERROR(AVERAGEIFS($E$8:$E$67,$B$8:$B$67,B39,$D$8:$D$67,"&lt;"&amp;$F$5),0)),"⚠ ضغط أجور: راتبه قريب من الجدد أو أقل",IF(ABS(H39)&gt;$B$5,"◐ فرق كبير عن زملائه يحتاج تبريرًا","✔ لا ملاحظة")))</f>
        <v/>
      </c>
    </row>
    <row r="40">
      <c r="A40" s="10" t="n"/>
      <c r="B40" s="10" t="n"/>
      <c r="C40" s="8" t="n"/>
      <c r="D40" s="11" t="n"/>
      <c r="E40" s="12" t="n"/>
      <c r="F40" s="8" t="n"/>
      <c r="G40" s="13">
        <f>IF(OR(B40="",E40=""),"",AVERAGEIF($B$8:$B$67,B40,$E$8:$E$67))</f>
        <v/>
      </c>
      <c r="H40" s="14">
        <f>IF(G40="","",E40/G40-1)</f>
        <v/>
      </c>
      <c r="I40" s="15">
        <f>IF(G40="","",IF(AND(D40&gt;=$D$5,COUNTIFS($B$8:$B$67,B40,$D$8:$D$67,"&lt;"&amp;$F$5)&gt;0,E40&lt;=1.05*IFERROR(AVERAGEIFS($E$8:$E$67,$B$8:$B$67,B40,$D$8:$D$67,"&lt;"&amp;$F$5),0)),"⚠ ضغط أجور: راتبه قريب من الجدد أو أقل",IF(ABS(H40)&gt;$B$5,"◐ فرق كبير عن زملائه يحتاج تبريرًا","✔ لا ملاحظة")))</f>
        <v/>
      </c>
    </row>
    <row r="41">
      <c r="A41" s="10" t="n"/>
      <c r="B41" s="10" t="n"/>
      <c r="C41" s="8" t="n"/>
      <c r="D41" s="11" t="n"/>
      <c r="E41" s="12" t="n"/>
      <c r="F41" s="8" t="n"/>
      <c r="G41" s="13">
        <f>IF(OR(B41="",E41=""),"",AVERAGEIF($B$8:$B$67,B41,$E$8:$E$67))</f>
        <v/>
      </c>
      <c r="H41" s="14">
        <f>IF(G41="","",E41/G41-1)</f>
        <v/>
      </c>
      <c r="I41" s="15">
        <f>IF(G41="","",IF(AND(D41&gt;=$D$5,COUNTIFS($B$8:$B$67,B41,$D$8:$D$67,"&lt;"&amp;$F$5)&gt;0,E41&lt;=1.05*IFERROR(AVERAGEIFS($E$8:$E$67,$B$8:$B$67,B41,$D$8:$D$67,"&lt;"&amp;$F$5),0)),"⚠ ضغط أجور: راتبه قريب من الجدد أو أقل",IF(ABS(H41)&gt;$B$5,"◐ فرق كبير عن زملائه يحتاج تبريرًا","✔ لا ملاحظة")))</f>
        <v/>
      </c>
    </row>
    <row r="42">
      <c r="A42" s="10" t="n"/>
      <c r="B42" s="10" t="n"/>
      <c r="C42" s="8" t="n"/>
      <c r="D42" s="11" t="n"/>
      <c r="E42" s="12" t="n"/>
      <c r="F42" s="8" t="n"/>
      <c r="G42" s="13">
        <f>IF(OR(B42="",E42=""),"",AVERAGEIF($B$8:$B$67,B42,$E$8:$E$67))</f>
        <v/>
      </c>
      <c r="H42" s="14">
        <f>IF(G42="","",E42/G42-1)</f>
        <v/>
      </c>
      <c r="I42" s="15">
        <f>IF(G42="","",IF(AND(D42&gt;=$D$5,COUNTIFS($B$8:$B$67,B42,$D$8:$D$67,"&lt;"&amp;$F$5)&gt;0,E42&lt;=1.05*IFERROR(AVERAGEIFS($E$8:$E$67,$B$8:$B$67,B42,$D$8:$D$67,"&lt;"&amp;$F$5),0)),"⚠ ضغط أجور: راتبه قريب من الجدد أو أقل",IF(ABS(H42)&gt;$B$5,"◐ فرق كبير عن زملائه يحتاج تبريرًا","✔ لا ملاحظة")))</f>
        <v/>
      </c>
    </row>
    <row r="43">
      <c r="A43" s="10" t="n"/>
      <c r="B43" s="10" t="n"/>
      <c r="C43" s="8" t="n"/>
      <c r="D43" s="11" t="n"/>
      <c r="E43" s="12" t="n"/>
      <c r="F43" s="8" t="n"/>
      <c r="G43" s="13">
        <f>IF(OR(B43="",E43=""),"",AVERAGEIF($B$8:$B$67,B43,$E$8:$E$67))</f>
        <v/>
      </c>
      <c r="H43" s="14">
        <f>IF(G43="","",E43/G43-1)</f>
        <v/>
      </c>
      <c r="I43" s="15">
        <f>IF(G43="","",IF(AND(D43&gt;=$D$5,COUNTIFS($B$8:$B$67,B43,$D$8:$D$67,"&lt;"&amp;$F$5)&gt;0,E43&lt;=1.05*IFERROR(AVERAGEIFS($E$8:$E$67,$B$8:$B$67,B43,$D$8:$D$67,"&lt;"&amp;$F$5),0)),"⚠ ضغط أجور: راتبه قريب من الجدد أو أقل",IF(ABS(H43)&gt;$B$5,"◐ فرق كبير عن زملائه يحتاج تبريرًا","✔ لا ملاحظة")))</f>
        <v/>
      </c>
    </row>
    <row r="44">
      <c r="A44" s="10" t="n"/>
      <c r="B44" s="10" t="n"/>
      <c r="C44" s="8" t="n"/>
      <c r="D44" s="11" t="n"/>
      <c r="E44" s="12" t="n"/>
      <c r="F44" s="8" t="n"/>
      <c r="G44" s="13">
        <f>IF(OR(B44="",E44=""),"",AVERAGEIF($B$8:$B$67,B44,$E$8:$E$67))</f>
        <v/>
      </c>
      <c r="H44" s="14">
        <f>IF(G44="","",E44/G44-1)</f>
        <v/>
      </c>
      <c r="I44" s="15">
        <f>IF(G44="","",IF(AND(D44&gt;=$D$5,COUNTIFS($B$8:$B$67,B44,$D$8:$D$67,"&lt;"&amp;$F$5)&gt;0,E44&lt;=1.05*IFERROR(AVERAGEIFS($E$8:$E$67,$B$8:$B$67,B44,$D$8:$D$67,"&lt;"&amp;$F$5),0)),"⚠ ضغط أجور: راتبه قريب من الجدد أو أقل",IF(ABS(H44)&gt;$B$5,"◐ فرق كبير عن زملائه يحتاج تبريرًا","✔ لا ملاحظة")))</f>
        <v/>
      </c>
    </row>
    <row r="45">
      <c r="A45" s="10" t="n"/>
      <c r="B45" s="10" t="n"/>
      <c r="C45" s="8" t="n"/>
      <c r="D45" s="11" t="n"/>
      <c r="E45" s="12" t="n"/>
      <c r="F45" s="8" t="n"/>
      <c r="G45" s="13">
        <f>IF(OR(B45="",E45=""),"",AVERAGEIF($B$8:$B$67,B45,$E$8:$E$67))</f>
        <v/>
      </c>
      <c r="H45" s="14">
        <f>IF(G45="","",E45/G45-1)</f>
        <v/>
      </c>
      <c r="I45" s="15">
        <f>IF(G45="","",IF(AND(D45&gt;=$D$5,COUNTIFS($B$8:$B$67,B45,$D$8:$D$67,"&lt;"&amp;$F$5)&gt;0,E45&lt;=1.05*IFERROR(AVERAGEIFS($E$8:$E$67,$B$8:$B$67,B45,$D$8:$D$67,"&lt;"&amp;$F$5),0)),"⚠ ضغط أجور: راتبه قريب من الجدد أو أقل",IF(ABS(H45)&gt;$B$5,"◐ فرق كبير عن زملائه يحتاج تبريرًا","✔ لا ملاحظة")))</f>
        <v/>
      </c>
    </row>
    <row r="46">
      <c r="A46" s="10" t="n"/>
      <c r="B46" s="10" t="n"/>
      <c r="C46" s="8" t="n"/>
      <c r="D46" s="11" t="n"/>
      <c r="E46" s="12" t="n"/>
      <c r="F46" s="8" t="n"/>
      <c r="G46" s="13">
        <f>IF(OR(B46="",E46=""),"",AVERAGEIF($B$8:$B$67,B46,$E$8:$E$67))</f>
        <v/>
      </c>
      <c r="H46" s="14">
        <f>IF(G46="","",E46/G46-1)</f>
        <v/>
      </c>
      <c r="I46" s="15">
        <f>IF(G46="","",IF(AND(D46&gt;=$D$5,COUNTIFS($B$8:$B$67,B46,$D$8:$D$67,"&lt;"&amp;$F$5)&gt;0,E46&lt;=1.05*IFERROR(AVERAGEIFS($E$8:$E$67,$B$8:$B$67,B46,$D$8:$D$67,"&lt;"&amp;$F$5),0)),"⚠ ضغط أجور: راتبه قريب من الجدد أو أقل",IF(ABS(H46)&gt;$B$5,"◐ فرق كبير عن زملائه يحتاج تبريرًا","✔ لا ملاحظة")))</f>
        <v/>
      </c>
    </row>
    <row r="47">
      <c r="A47" s="10" t="n"/>
      <c r="B47" s="10" t="n"/>
      <c r="C47" s="8" t="n"/>
      <c r="D47" s="11" t="n"/>
      <c r="E47" s="12" t="n"/>
      <c r="F47" s="8" t="n"/>
      <c r="G47" s="13">
        <f>IF(OR(B47="",E47=""),"",AVERAGEIF($B$8:$B$67,B47,$E$8:$E$67))</f>
        <v/>
      </c>
      <c r="H47" s="14">
        <f>IF(G47="","",E47/G47-1)</f>
        <v/>
      </c>
      <c r="I47" s="15">
        <f>IF(G47="","",IF(AND(D47&gt;=$D$5,COUNTIFS($B$8:$B$67,B47,$D$8:$D$67,"&lt;"&amp;$F$5)&gt;0,E47&lt;=1.05*IFERROR(AVERAGEIFS($E$8:$E$67,$B$8:$B$67,B47,$D$8:$D$67,"&lt;"&amp;$F$5),0)),"⚠ ضغط أجور: راتبه قريب من الجدد أو أقل",IF(ABS(H47)&gt;$B$5,"◐ فرق كبير عن زملائه يحتاج تبريرًا","✔ لا ملاحظة")))</f>
        <v/>
      </c>
    </row>
    <row r="48">
      <c r="A48" s="10" t="n"/>
      <c r="B48" s="10" t="n"/>
      <c r="C48" s="8" t="n"/>
      <c r="D48" s="11" t="n"/>
      <c r="E48" s="12" t="n"/>
      <c r="F48" s="8" t="n"/>
      <c r="G48" s="13">
        <f>IF(OR(B48="",E48=""),"",AVERAGEIF($B$8:$B$67,B48,$E$8:$E$67))</f>
        <v/>
      </c>
      <c r="H48" s="14">
        <f>IF(G48="","",E48/G48-1)</f>
        <v/>
      </c>
      <c r="I48" s="15">
        <f>IF(G48="","",IF(AND(D48&gt;=$D$5,COUNTIFS($B$8:$B$67,B48,$D$8:$D$67,"&lt;"&amp;$F$5)&gt;0,E48&lt;=1.05*IFERROR(AVERAGEIFS($E$8:$E$67,$B$8:$B$67,B48,$D$8:$D$67,"&lt;"&amp;$F$5),0)),"⚠ ضغط أجور: راتبه قريب من الجدد أو أقل",IF(ABS(H48)&gt;$B$5,"◐ فرق كبير عن زملائه يحتاج تبريرًا","✔ لا ملاحظة")))</f>
        <v/>
      </c>
    </row>
    <row r="49">
      <c r="A49" s="10" t="n"/>
      <c r="B49" s="10" t="n"/>
      <c r="C49" s="8" t="n"/>
      <c r="D49" s="11" t="n"/>
      <c r="E49" s="12" t="n"/>
      <c r="F49" s="8" t="n"/>
      <c r="G49" s="13">
        <f>IF(OR(B49="",E49=""),"",AVERAGEIF($B$8:$B$67,B49,$E$8:$E$67))</f>
        <v/>
      </c>
      <c r="H49" s="14">
        <f>IF(G49="","",E49/G49-1)</f>
        <v/>
      </c>
      <c r="I49" s="15">
        <f>IF(G49="","",IF(AND(D49&gt;=$D$5,COUNTIFS($B$8:$B$67,B49,$D$8:$D$67,"&lt;"&amp;$F$5)&gt;0,E49&lt;=1.05*IFERROR(AVERAGEIFS($E$8:$E$67,$B$8:$B$67,B49,$D$8:$D$67,"&lt;"&amp;$F$5),0)),"⚠ ضغط أجور: راتبه قريب من الجدد أو أقل",IF(ABS(H49)&gt;$B$5,"◐ فرق كبير عن زملائه يحتاج تبريرًا","✔ لا ملاحظة")))</f>
        <v/>
      </c>
    </row>
    <row r="50">
      <c r="A50" s="10" t="n"/>
      <c r="B50" s="10" t="n"/>
      <c r="C50" s="8" t="n"/>
      <c r="D50" s="11" t="n"/>
      <c r="E50" s="12" t="n"/>
      <c r="F50" s="8" t="n"/>
      <c r="G50" s="13">
        <f>IF(OR(B50="",E50=""),"",AVERAGEIF($B$8:$B$67,B50,$E$8:$E$67))</f>
        <v/>
      </c>
      <c r="H50" s="14">
        <f>IF(G50="","",E50/G50-1)</f>
        <v/>
      </c>
      <c r="I50" s="15">
        <f>IF(G50="","",IF(AND(D50&gt;=$D$5,COUNTIFS($B$8:$B$67,B50,$D$8:$D$67,"&lt;"&amp;$F$5)&gt;0,E50&lt;=1.05*IFERROR(AVERAGEIFS($E$8:$E$67,$B$8:$B$67,B50,$D$8:$D$67,"&lt;"&amp;$F$5),0)),"⚠ ضغط أجور: راتبه قريب من الجدد أو أقل",IF(ABS(H50)&gt;$B$5,"◐ فرق كبير عن زملائه يحتاج تبريرًا","✔ لا ملاحظة")))</f>
        <v/>
      </c>
    </row>
    <row r="51">
      <c r="A51" s="10" t="n"/>
      <c r="B51" s="10" t="n"/>
      <c r="C51" s="8" t="n"/>
      <c r="D51" s="11" t="n"/>
      <c r="E51" s="12" t="n"/>
      <c r="F51" s="8" t="n"/>
      <c r="G51" s="13">
        <f>IF(OR(B51="",E51=""),"",AVERAGEIF($B$8:$B$67,B51,$E$8:$E$67))</f>
        <v/>
      </c>
      <c r="H51" s="14">
        <f>IF(G51="","",E51/G51-1)</f>
        <v/>
      </c>
      <c r="I51" s="15">
        <f>IF(G51="","",IF(AND(D51&gt;=$D$5,COUNTIFS($B$8:$B$67,B51,$D$8:$D$67,"&lt;"&amp;$F$5)&gt;0,E51&lt;=1.05*IFERROR(AVERAGEIFS($E$8:$E$67,$B$8:$B$67,B51,$D$8:$D$67,"&lt;"&amp;$F$5),0)),"⚠ ضغط أجور: راتبه قريب من الجدد أو أقل",IF(ABS(H51)&gt;$B$5,"◐ فرق كبير عن زملائه يحتاج تبريرًا","✔ لا ملاحظة")))</f>
        <v/>
      </c>
    </row>
    <row r="52">
      <c r="A52" s="10" t="n"/>
      <c r="B52" s="10" t="n"/>
      <c r="C52" s="8" t="n"/>
      <c r="D52" s="11" t="n"/>
      <c r="E52" s="12" t="n"/>
      <c r="F52" s="8" t="n"/>
      <c r="G52" s="13">
        <f>IF(OR(B52="",E52=""),"",AVERAGEIF($B$8:$B$67,B52,$E$8:$E$67))</f>
        <v/>
      </c>
      <c r="H52" s="14">
        <f>IF(G52="","",E52/G52-1)</f>
        <v/>
      </c>
      <c r="I52" s="15">
        <f>IF(G52="","",IF(AND(D52&gt;=$D$5,COUNTIFS($B$8:$B$67,B52,$D$8:$D$67,"&lt;"&amp;$F$5)&gt;0,E52&lt;=1.05*IFERROR(AVERAGEIFS($E$8:$E$67,$B$8:$B$67,B52,$D$8:$D$67,"&lt;"&amp;$F$5),0)),"⚠ ضغط أجور: راتبه قريب من الجدد أو أقل",IF(ABS(H52)&gt;$B$5,"◐ فرق كبير عن زملائه يحتاج تبريرًا","✔ لا ملاحظة")))</f>
        <v/>
      </c>
    </row>
    <row r="53">
      <c r="A53" s="10" t="n"/>
      <c r="B53" s="10" t="n"/>
      <c r="C53" s="8" t="n"/>
      <c r="D53" s="11" t="n"/>
      <c r="E53" s="12" t="n"/>
      <c r="F53" s="8" t="n"/>
      <c r="G53" s="13">
        <f>IF(OR(B53="",E53=""),"",AVERAGEIF($B$8:$B$67,B53,$E$8:$E$67))</f>
        <v/>
      </c>
      <c r="H53" s="14">
        <f>IF(G53="","",E53/G53-1)</f>
        <v/>
      </c>
      <c r="I53" s="15">
        <f>IF(G53="","",IF(AND(D53&gt;=$D$5,COUNTIFS($B$8:$B$67,B53,$D$8:$D$67,"&lt;"&amp;$F$5)&gt;0,E53&lt;=1.05*IFERROR(AVERAGEIFS($E$8:$E$67,$B$8:$B$67,B53,$D$8:$D$67,"&lt;"&amp;$F$5),0)),"⚠ ضغط أجور: راتبه قريب من الجدد أو أقل",IF(ABS(H53)&gt;$B$5,"◐ فرق كبير عن زملائه يحتاج تبريرًا","✔ لا ملاحظة")))</f>
        <v/>
      </c>
    </row>
    <row r="54">
      <c r="A54" s="10" t="n"/>
      <c r="B54" s="10" t="n"/>
      <c r="C54" s="8" t="n"/>
      <c r="D54" s="11" t="n"/>
      <c r="E54" s="12" t="n"/>
      <c r="F54" s="8" t="n"/>
      <c r="G54" s="13">
        <f>IF(OR(B54="",E54=""),"",AVERAGEIF($B$8:$B$67,B54,$E$8:$E$67))</f>
        <v/>
      </c>
      <c r="H54" s="14">
        <f>IF(G54="","",E54/G54-1)</f>
        <v/>
      </c>
      <c r="I54" s="15">
        <f>IF(G54="","",IF(AND(D54&gt;=$D$5,COUNTIFS($B$8:$B$67,B54,$D$8:$D$67,"&lt;"&amp;$F$5)&gt;0,E54&lt;=1.05*IFERROR(AVERAGEIFS($E$8:$E$67,$B$8:$B$67,B54,$D$8:$D$67,"&lt;"&amp;$F$5),0)),"⚠ ضغط أجور: راتبه قريب من الجدد أو أقل",IF(ABS(H54)&gt;$B$5,"◐ فرق كبير عن زملائه يحتاج تبريرًا","✔ لا ملاحظة")))</f>
        <v/>
      </c>
    </row>
    <row r="55">
      <c r="A55" s="10" t="n"/>
      <c r="B55" s="10" t="n"/>
      <c r="C55" s="8" t="n"/>
      <c r="D55" s="11" t="n"/>
      <c r="E55" s="12" t="n"/>
      <c r="F55" s="8" t="n"/>
      <c r="G55" s="13">
        <f>IF(OR(B55="",E55=""),"",AVERAGEIF($B$8:$B$67,B55,$E$8:$E$67))</f>
        <v/>
      </c>
      <c r="H55" s="14">
        <f>IF(G55="","",E55/G55-1)</f>
        <v/>
      </c>
      <c r="I55" s="15">
        <f>IF(G55="","",IF(AND(D55&gt;=$D$5,COUNTIFS($B$8:$B$67,B55,$D$8:$D$67,"&lt;"&amp;$F$5)&gt;0,E55&lt;=1.05*IFERROR(AVERAGEIFS($E$8:$E$67,$B$8:$B$67,B55,$D$8:$D$67,"&lt;"&amp;$F$5),0)),"⚠ ضغط أجور: راتبه قريب من الجدد أو أقل",IF(ABS(H55)&gt;$B$5,"◐ فرق كبير عن زملائه يحتاج تبريرًا","✔ لا ملاحظة")))</f>
        <v/>
      </c>
    </row>
    <row r="56">
      <c r="A56" s="10" t="n"/>
      <c r="B56" s="10" t="n"/>
      <c r="C56" s="8" t="n"/>
      <c r="D56" s="11" t="n"/>
      <c r="E56" s="12" t="n"/>
      <c r="F56" s="8" t="n"/>
      <c r="G56" s="13">
        <f>IF(OR(B56="",E56=""),"",AVERAGEIF($B$8:$B$67,B56,$E$8:$E$67))</f>
        <v/>
      </c>
      <c r="H56" s="14">
        <f>IF(G56="","",E56/G56-1)</f>
        <v/>
      </c>
      <c r="I56" s="15">
        <f>IF(G56="","",IF(AND(D56&gt;=$D$5,COUNTIFS($B$8:$B$67,B56,$D$8:$D$67,"&lt;"&amp;$F$5)&gt;0,E56&lt;=1.05*IFERROR(AVERAGEIFS($E$8:$E$67,$B$8:$B$67,B56,$D$8:$D$67,"&lt;"&amp;$F$5),0)),"⚠ ضغط أجور: راتبه قريب من الجدد أو أقل",IF(ABS(H56)&gt;$B$5,"◐ فرق كبير عن زملائه يحتاج تبريرًا","✔ لا ملاحظة")))</f>
        <v/>
      </c>
    </row>
    <row r="57">
      <c r="A57" s="10" t="n"/>
      <c r="B57" s="10" t="n"/>
      <c r="C57" s="8" t="n"/>
      <c r="D57" s="11" t="n"/>
      <c r="E57" s="12" t="n"/>
      <c r="F57" s="8" t="n"/>
      <c r="G57" s="13">
        <f>IF(OR(B57="",E57=""),"",AVERAGEIF($B$8:$B$67,B57,$E$8:$E$67))</f>
        <v/>
      </c>
      <c r="H57" s="14">
        <f>IF(G57="","",E57/G57-1)</f>
        <v/>
      </c>
      <c r="I57" s="15">
        <f>IF(G57="","",IF(AND(D57&gt;=$D$5,COUNTIFS($B$8:$B$67,B57,$D$8:$D$67,"&lt;"&amp;$F$5)&gt;0,E57&lt;=1.05*IFERROR(AVERAGEIFS($E$8:$E$67,$B$8:$B$67,B57,$D$8:$D$67,"&lt;"&amp;$F$5),0)),"⚠ ضغط أجور: راتبه قريب من الجدد أو أقل",IF(ABS(H57)&gt;$B$5,"◐ فرق كبير عن زملائه يحتاج تبريرًا","✔ لا ملاحظة")))</f>
        <v/>
      </c>
    </row>
    <row r="58">
      <c r="A58" s="10" t="n"/>
      <c r="B58" s="10" t="n"/>
      <c r="C58" s="8" t="n"/>
      <c r="D58" s="11" t="n"/>
      <c r="E58" s="12" t="n"/>
      <c r="F58" s="8" t="n"/>
      <c r="G58" s="13">
        <f>IF(OR(B58="",E58=""),"",AVERAGEIF($B$8:$B$67,B58,$E$8:$E$67))</f>
        <v/>
      </c>
      <c r="H58" s="14">
        <f>IF(G58="","",E58/G58-1)</f>
        <v/>
      </c>
      <c r="I58" s="15">
        <f>IF(G58="","",IF(AND(D58&gt;=$D$5,COUNTIFS($B$8:$B$67,B58,$D$8:$D$67,"&lt;"&amp;$F$5)&gt;0,E58&lt;=1.05*IFERROR(AVERAGEIFS($E$8:$E$67,$B$8:$B$67,B58,$D$8:$D$67,"&lt;"&amp;$F$5),0)),"⚠ ضغط أجور: راتبه قريب من الجدد أو أقل",IF(ABS(H58)&gt;$B$5,"◐ فرق كبير عن زملائه يحتاج تبريرًا","✔ لا ملاحظة")))</f>
        <v/>
      </c>
    </row>
    <row r="59">
      <c r="A59" s="10" t="n"/>
      <c r="B59" s="10" t="n"/>
      <c r="C59" s="8" t="n"/>
      <c r="D59" s="11" t="n"/>
      <c r="E59" s="12" t="n"/>
      <c r="F59" s="8" t="n"/>
      <c r="G59" s="13">
        <f>IF(OR(B59="",E59=""),"",AVERAGEIF($B$8:$B$67,B59,$E$8:$E$67))</f>
        <v/>
      </c>
      <c r="H59" s="14">
        <f>IF(G59="","",E59/G59-1)</f>
        <v/>
      </c>
      <c r="I59" s="15">
        <f>IF(G59="","",IF(AND(D59&gt;=$D$5,COUNTIFS($B$8:$B$67,B59,$D$8:$D$67,"&lt;"&amp;$F$5)&gt;0,E59&lt;=1.05*IFERROR(AVERAGEIFS($E$8:$E$67,$B$8:$B$67,B59,$D$8:$D$67,"&lt;"&amp;$F$5),0)),"⚠ ضغط أجور: راتبه قريب من الجدد أو أقل",IF(ABS(H59)&gt;$B$5,"◐ فرق كبير عن زملائه يحتاج تبريرًا","✔ لا ملاحظة")))</f>
        <v/>
      </c>
    </row>
    <row r="60">
      <c r="A60" s="10" t="n"/>
      <c r="B60" s="10" t="n"/>
      <c r="C60" s="8" t="n"/>
      <c r="D60" s="11" t="n"/>
      <c r="E60" s="12" t="n"/>
      <c r="F60" s="8" t="n"/>
      <c r="G60" s="13">
        <f>IF(OR(B60="",E60=""),"",AVERAGEIF($B$8:$B$67,B60,$E$8:$E$67))</f>
        <v/>
      </c>
      <c r="H60" s="14">
        <f>IF(G60="","",E60/G60-1)</f>
        <v/>
      </c>
      <c r="I60" s="15">
        <f>IF(G60="","",IF(AND(D60&gt;=$D$5,COUNTIFS($B$8:$B$67,B60,$D$8:$D$67,"&lt;"&amp;$F$5)&gt;0,E60&lt;=1.05*IFERROR(AVERAGEIFS($E$8:$E$67,$B$8:$B$67,B60,$D$8:$D$67,"&lt;"&amp;$F$5),0)),"⚠ ضغط أجور: راتبه قريب من الجدد أو أقل",IF(ABS(H60)&gt;$B$5,"◐ فرق كبير عن زملائه يحتاج تبريرًا","✔ لا ملاحظة")))</f>
        <v/>
      </c>
    </row>
    <row r="61">
      <c r="A61" s="10" t="n"/>
      <c r="B61" s="10" t="n"/>
      <c r="C61" s="8" t="n"/>
      <c r="D61" s="11" t="n"/>
      <c r="E61" s="12" t="n"/>
      <c r="F61" s="8" t="n"/>
      <c r="G61" s="13">
        <f>IF(OR(B61="",E61=""),"",AVERAGEIF($B$8:$B$67,B61,$E$8:$E$67))</f>
        <v/>
      </c>
      <c r="H61" s="14">
        <f>IF(G61="","",E61/G61-1)</f>
        <v/>
      </c>
      <c r="I61" s="15">
        <f>IF(G61="","",IF(AND(D61&gt;=$D$5,COUNTIFS($B$8:$B$67,B61,$D$8:$D$67,"&lt;"&amp;$F$5)&gt;0,E61&lt;=1.05*IFERROR(AVERAGEIFS($E$8:$E$67,$B$8:$B$67,B61,$D$8:$D$67,"&lt;"&amp;$F$5),0)),"⚠ ضغط أجور: راتبه قريب من الجدد أو أقل",IF(ABS(H61)&gt;$B$5,"◐ فرق كبير عن زملائه يحتاج تبريرًا","✔ لا ملاحظة")))</f>
        <v/>
      </c>
    </row>
    <row r="62">
      <c r="A62" s="10" t="n"/>
      <c r="B62" s="10" t="n"/>
      <c r="C62" s="8" t="n"/>
      <c r="D62" s="11" t="n"/>
      <c r="E62" s="12" t="n"/>
      <c r="F62" s="8" t="n"/>
      <c r="G62" s="13">
        <f>IF(OR(B62="",E62=""),"",AVERAGEIF($B$8:$B$67,B62,$E$8:$E$67))</f>
        <v/>
      </c>
      <c r="H62" s="14">
        <f>IF(G62="","",E62/G62-1)</f>
        <v/>
      </c>
      <c r="I62" s="15">
        <f>IF(G62="","",IF(AND(D62&gt;=$D$5,COUNTIFS($B$8:$B$67,B62,$D$8:$D$67,"&lt;"&amp;$F$5)&gt;0,E62&lt;=1.05*IFERROR(AVERAGEIFS($E$8:$E$67,$B$8:$B$67,B62,$D$8:$D$67,"&lt;"&amp;$F$5),0)),"⚠ ضغط أجور: راتبه قريب من الجدد أو أقل",IF(ABS(H62)&gt;$B$5,"◐ فرق كبير عن زملائه يحتاج تبريرًا","✔ لا ملاحظة")))</f>
        <v/>
      </c>
    </row>
    <row r="63">
      <c r="A63" s="10" t="n"/>
      <c r="B63" s="10" t="n"/>
      <c r="C63" s="8" t="n"/>
      <c r="D63" s="11" t="n"/>
      <c r="E63" s="12" t="n"/>
      <c r="F63" s="8" t="n"/>
      <c r="G63" s="13">
        <f>IF(OR(B63="",E63=""),"",AVERAGEIF($B$8:$B$67,B63,$E$8:$E$67))</f>
        <v/>
      </c>
      <c r="H63" s="14">
        <f>IF(G63="","",E63/G63-1)</f>
        <v/>
      </c>
      <c r="I63" s="15">
        <f>IF(G63="","",IF(AND(D63&gt;=$D$5,COUNTIFS($B$8:$B$67,B63,$D$8:$D$67,"&lt;"&amp;$F$5)&gt;0,E63&lt;=1.05*IFERROR(AVERAGEIFS($E$8:$E$67,$B$8:$B$67,B63,$D$8:$D$67,"&lt;"&amp;$F$5),0)),"⚠ ضغط أجور: راتبه قريب من الجدد أو أقل",IF(ABS(H63)&gt;$B$5,"◐ فرق كبير عن زملائه يحتاج تبريرًا","✔ لا ملاحظة")))</f>
        <v/>
      </c>
    </row>
    <row r="64">
      <c r="A64" s="10" t="n"/>
      <c r="B64" s="10" t="n"/>
      <c r="C64" s="8" t="n"/>
      <c r="D64" s="11" t="n"/>
      <c r="E64" s="12" t="n"/>
      <c r="F64" s="8" t="n"/>
      <c r="G64" s="13">
        <f>IF(OR(B64="",E64=""),"",AVERAGEIF($B$8:$B$67,B64,$E$8:$E$67))</f>
        <v/>
      </c>
      <c r="H64" s="14">
        <f>IF(G64="","",E64/G64-1)</f>
        <v/>
      </c>
      <c r="I64" s="15">
        <f>IF(G64="","",IF(AND(D64&gt;=$D$5,COUNTIFS($B$8:$B$67,B64,$D$8:$D$67,"&lt;"&amp;$F$5)&gt;0,E64&lt;=1.05*IFERROR(AVERAGEIFS($E$8:$E$67,$B$8:$B$67,B64,$D$8:$D$67,"&lt;"&amp;$F$5),0)),"⚠ ضغط أجور: راتبه قريب من الجدد أو أقل",IF(ABS(H64)&gt;$B$5,"◐ فرق كبير عن زملائه يحتاج تبريرًا","✔ لا ملاحظة")))</f>
        <v/>
      </c>
    </row>
    <row r="65">
      <c r="A65" s="10" t="n"/>
      <c r="B65" s="10" t="n"/>
      <c r="C65" s="8" t="n"/>
      <c r="D65" s="11" t="n"/>
      <c r="E65" s="12" t="n"/>
      <c r="F65" s="8" t="n"/>
      <c r="G65" s="13">
        <f>IF(OR(B65="",E65=""),"",AVERAGEIF($B$8:$B$67,B65,$E$8:$E$67))</f>
        <v/>
      </c>
      <c r="H65" s="14">
        <f>IF(G65="","",E65/G65-1)</f>
        <v/>
      </c>
      <c r="I65" s="15">
        <f>IF(G65="","",IF(AND(D65&gt;=$D$5,COUNTIFS($B$8:$B$67,B65,$D$8:$D$67,"&lt;"&amp;$F$5)&gt;0,E65&lt;=1.05*IFERROR(AVERAGEIFS($E$8:$E$67,$B$8:$B$67,B65,$D$8:$D$67,"&lt;"&amp;$F$5),0)),"⚠ ضغط أجور: راتبه قريب من الجدد أو أقل",IF(ABS(H65)&gt;$B$5,"◐ فرق كبير عن زملائه يحتاج تبريرًا","✔ لا ملاحظة")))</f>
        <v/>
      </c>
    </row>
    <row r="66">
      <c r="A66" s="10" t="n"/>
      <c r="B66" s="10" t="n"/>
      <c r="C66" s="8" t="n"/>
      <c r="D66" s="11" t="n"/>
      <c r="E66" s="12" t="n"/>
      <c r="F66" s="8" t="n"/>
      <c r="G66" s="13">
        <f>IF(OR(B66="",E66=""),"",AVERAGEIF($B$8:$B$67,B66,$E$8:$E$67))</f>
        <v/>
      </c>
      <c r="H66" s="14">
        <f>IF(G66="","",E66/G66-1)</f>
        <v/>
      </c>
      <c r="I66" s="15">
        <f>IF(G66="","",IF(AND(D66&gt;=$D$5,COUNTIFS($B$8:$B$67,B66,$D$8:$D$67,"&lt;"&amp;$F$5)&gt;0,E66&lt;=1.05*IFERROR(AVERAGEIFS($E$8:$E$67,$B$8:$B$67,B66,$D$8:$D$67,"&lt;"&amp;$F$5),0)),"⚠ ضغط أجور: راتبه قريب من الجدد أو أقل",IF(ABS(H66)&gt;$B$5,"◐ فرق كبير عن زملائه يحتاج تبريرًا","✔ لا ملاحظة")))</f>
        <v/>
      </c>
    </row>
    <row r="67">
      <c r="A67" s="10" t="n"/>
      <c r="B67" s="10" t="n"/>
      <c r="C67" s="8" t="n"/>
      <c r="D67" s="11" t="n"/>
      <c r="E67" s="12" t="n"/>
      <c r="F67" s="8" t="n"/>
      <c r="G67" s="13">
        <f>IF(OR(B67="",E67=""),"",AVERAGEIF($B$8:$B$67,B67,$E$8:$E$67))</f>
        <v/>
      </c>
      <c r="H67" s="14">
        <f>IF(G67="","",E67/G67-1)</f>
        <v/>
      </c>
      <c r="I67" s="15">
        <f>IF(G67="","",IF(AND(D67&gt;=$D$5,COUNTIFS($B$8:$B$67,B67,$D$8:$D$67,"&lt;"&amp;$F$5)&gt;0,E67&lt;=1.05*IFERROR(AVERAGEIFS($E$8:$E$67,$B$8:$B$67,B67,$D$8:$D$67,"&lt;"&amp;$F$5),0)),"⚠ ضغط أجور: راتبه قريب من الجدد أو أقل",IF(ABS(H67)&gt;$B$5,"◐ فرق كبير عن زملائه يحتاج تبريرًا","✔ لا ملاحظة")))</f>
        <v/>
      </c>
    </row>
  </sheetData>
  <mergeCells count="3">
    <mergeCell ref="A1:I1"/>
    <mergeCell ref="A3:I3"/>
    <mergeCell ref="A2:I2"/>
  </mergeCells>
  <conditionalFormatting sqref="I8:I67">
    <cfRule type="expression" priority="1" dxfId="0">
      <formula>LEFT(I8,1)="✔"</formula>
    </cfRule>
    <cfRule type="expression" priority="2" dxfId="1">
      <formula>LEFT(I8,1)="⚠"</formula>
    </cfRule>
    <cfRule type="expression" priority="3" dxfId="2">
      <formula>LEFT(I8,1)="◐"</formula>
    </cfRule>
  </conditionalFormatting>
  <dataValidations count="1">
    <dataValidation sqref="C8 C9 C10 C11 C12 C13 C14 C15 C16 C17 C18 C19 C20 C21 C22 C23 C24 C25 C26 C27 C28 C29 C30 C31 C32 C33 C34 C35 C36 C37 C38 C39 C40 C41 C42 C43 C44 C45 C46 C47 C48 C49 C50 C51 C52 C53 C54 C55 C56 C57 C58 C59 C60 C61 C62 C63 C64 C65 C66 C67" showDropDown="0" showInputMessage="0" showErrorMessage="0" allowBlank="1" type="list">
      <formula1>"ذكر,أنثى"</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9"/>
  <sheetViews>
    <sheetView showGridLines="0" rightToLeft="1" workbookViewId="0">
      <selection activeCell="A1" sqref="A1"/>
    </sheetView>
  </sheetViews>
  <sheetFormatPr baseColWidth="8" defaultRowHeight="15"/>
  <cols>
    <col width="24" customWidth="1" min="1" max="1"/>
    <col width="10" customWidth="1" min="2" max="2"/>
    <col width="13" customWidth="1" min="3" max="3"/>
    <col width="13" customWidth="1" min="4" max="4"/>
    <col width="13" customWidth="1" min="5" max="5"/>
    <col width="12" customWidth="1" min="6" max="6"/>
    <col width="14" customWidth="1" min="7" max="7"/>
    <col width="14" customWidth="1" min="8" max="8"/>
    <col width="13" customWidth="1" min="9" max="9"/>
    <col width="13" customWidth="1" min="10" max="10"/>
    <col width="13" customWidth="1" min="11" max="11"/>
    <col width="22" customWidth="1" min="12" max="12"/>
  </cols>
  <sheetData>
    <row r="1" ht="30" customHeight="1">
      <c r="A1" s="1" t="inlineStr">
        <is>
          <t>nerp.sa — ملخص العدالة الداخلية لكل وظيفة</t>
        </is>
      </c>
      <c r="B1" s="2" t="n"/>
      <c r="C1" s="2" t="n"/>
      <c r="D1" s="2" t="n"/>
      <c r="E1" s="2" t="n"/>
      <c r="F1" s="2" t="n"/>
      <c r="G1" s="2" t="n"/>
      <c r="H1" s="2" t="n"/>
      <c r="I1" s="2" t="n"/>
      <c r="J1" s="2" t="n"/>
      <c r="K1" s="2" t="n"/>
      <c r="L1" s="2" t="n"/>
    </row>
    <row r="2">
      <c r="A2" s="3" t="inlineStr">
        <is>
          <t>إعداد: نايف العنزي  |  nerp.sa  |  linkedin.com/in/naifm1alanazi</t>
        </is>
      </c>
      <c r="B2" s="4" t="n"/>
      <c r="C2" s="4" t="n"/>
      <c r="D2" s="4" t="n"/>
      <c r="E2" s="4" t="n"/>
      <c r="F2" s="4" t="n"/>
      <c r="G2" s="4" t="n"/>
      <c r="H2" s="4" t="n"/>
      <c r="I2" s="4" t="n"/>
      <c r="J2" s="4" t="n"/>
      <c r="K2" s="4" t="n"/>
      <c r="L2" s="4" t="n"/>
    </row>
    <row r="3" ht="46" customHeight="1">
      <c r="A3" s="5" t="inlineStr">
        <is>
          <t>اكتب أسماء الوظائف كما في ورقة البيانات. نسبة الضغط = متوسط راتب الجدد ÷ متوسط راتب القدامى: 95% فأكثر تعني ضغط أجور. فجوة الجنسين تُقارن متوسط الراتب لنفس الوظيفة فقط، والفرق قد يكون مبررًا بالخبرة أو الأداء.</t>
        </is>
      </c>
    </row>
    <row r="5" ht="30" customHeight="1">
      <c r="A5" s="9" t="inlineStr">
        <is>
          <t>الوظيفة</t>
        </is>
      </c>
      <c r="B5" s="9" t="inlineStr">
        <is>
          <t>عدد الموظفين</t>
        </is>
      </c>
      <c r="C5" s="9" t="inlineStr">
        <is>
          <t>أقل راتب</t>
        </is>
      </c>
      <c r="D5" s="9" t="inlineStr">
        <is>
          <t>أعلى راتب</t>
        </is>
      </c>
      <c r="E5" s="9" t="inlineStr">
        <is>
          <t>المتوسط</t>
        </is>
      </c>
      <c r="F5" s="9" t="inlineStr">
        <is>
          <t>الانتشار</t>
        </is>
      </c>
      <c r="G5" s="9" t="inlineStr">
        <is>
          <t>متوسط الجدد</t>
        </is>
      </c>
      <c r="H5" s="9" t="inlineStr">
        <is>
          <t>متوسط القدامى</t>
        </is>
      </c>
      <c r="I5" s="9" t="inlineStr">
        <is>
          <t>نسبة الضغط</t>
        </is>
      </c>
      <c r="J5" s="9" t="inlineStr">
        <is>
          <t>متوسط الذكور</t>
        </is>
      </c>
      <c r="K5" s="9" t="inlineStr">
        <is>
          <t>متوسط الإناث</t>
        </is>
      </c>
      <c r="L5" s="9" t="inlineStr">
        <is>
          <t>القراءة</t>
        </is>
      </c>
    </row>
    <row r="6">
      <c r="A6" s="10" t="inlineStr">
        <is>
          <t>أخصائي موارد بشرية</t>
        </is>
      </c>
      <c r="B6" s="16">
        <f>IF(A6="","",COUNTIF('بيانات الموظفين'!$B$8:$B$67,A6))</f>
        <v/>
      </c>
      <c r="C6" s="13">
        <f>IF(OR(A6="",B6=0),"",_xlfn.MINIFS('بيانات الموظفين'!$E$8:$E$67,'بيانات الموظفين'!$B$8:$B$67,A6))</f>
        <v/>
      </c>
      <c r="D6" s="13">
        <f>IF(OR(A6="",B6=0),"",_xlfn.MAXIFS('بيانات الموظفين'!$E$8:$E$67,'بيانات الموظفين'!$B$8:$B$67,A6))</f>
        <v/>
      </c>
      <c r="E6" s="13">
        <f>IF(OR(A6="",B6=0),"",AVERAGEIF('بيانات الموظفين'!$B$8:$B$67,A6,'بيانات الموظفين'!$E$8:$E$67))</f>
        <v/>
      </c>
      <c r="F6" s="17">
        <f>IF(C6="","",D6/C6-1)</f>
        <v/>
      </c>
      <c r="G6" s="13">
        <f>IFERROR(AVERAGEIFS('بيانات الموظفين'!$E$8:$E$67,'بيانات الموظفين'!$B$8:$B$67,A6,'بيانات الموظفين'!$D$8:$D$67,"&lt;"&amp;'بيانات الموظفين'!$F$5),"")</f>
        <v/>
      </c>
      <c r="H6" s="13">
        <f>IFERROR(AVERAGEIFS('بيانات الموظفين'!$E$8:$E$67,'بيانات الموظفين'!$B$8:$B$67,A6,'بيانات الموظفين'!$D$8:$D$67,"&gt;="&amp;'بيانات الموظفين'!$D$5),"")</f>
        <v/>
      </c>
      <c r="I6" s="18">
        <f>IF(OR(G6="",H6=""),"",G6/H6)</f>
        <v/>
      </c>
      <c r="J6" s="13">
        <f>IFERROR(AVERAGEIFS('بيانات الموظفين'!$E$8:$E$67,'بيانات الموظفين'!$B$8:$B$67,A6,'بيانات الموظفين'!$C$8:$C$67,"ذكر"),"")</f>
        <v/>
      </c>
      <c r="K6" s="13">
        <f>IFERROR(AVERAGEIFS('بيانات الموظفين'!$E$8:$E$67,'بيانات الموظفين'!$B$8:$B$67,A6,'بيانات الموظفين'!$C$8:$C$67,"أنثى"),"")</f>
        <v/>
      </c>
      <c r="L6" s="15">
        <f>IF(A6="","",IF(AND(I6&lt;&gt;"",I6&gt;=0.95),"⚠ ضغط أجور",IF(AND(J6&lt;&gt;"",K6&lt;&gt;"",ABS(K6/J6-1)&gt;0.05),"◐ راجع فجوة الجنسين ("&amp;TEXT(K6/J6-1,"+0%;-0%")&amp;")","✔ لا ملاحظة")))</f>
        <v/>
      </c>
    </row>
    <row r="7">
      <c r="A7" s="10" t="inlineStr">
        <is>
          <t>محاسب</t>
        </is>
      </c>
      <c r="B7" s="16">
        <f>IF(A7="","",COUNTIF('بيانات الموظفين'!$B$8:$B$67,A7))</f>
        <v/>
      </c>
      <c r="C7" s="13">
        <f>IF(OR(A7="",B7=0),"",_xlfn.MINIFS('بيانات الموظفين'!$E$8:$E$67,'بيانات الموظفين'!$B$8:$B$67,A7))</f>
        <v/>
      </c>
      <c r="D7" s="13">
        <f>IF(OR(A7="",B7=0),"",_xlfn.MAXIFS('بيانات الموظفين'!$E$8:$E$67,'بيانات الموظفين'!$B$8:$B$67,A7))</f>
        <v/>
      </c>
      <c r="E7" s="13">
        <f>IF(OR(A7="",B7=0),"",AVERAGEIF('بيانات الموظفين'!$B$8:$B$67,A7,'بيانات الموظفين'!$E$8:$E$67))</f>
        <v/>
      </c>
      <c r="F7" s="17">
        <f>IF(C7="","",D7/C7-1)</f>
        <v/>
      </c>
      <c r="G7" s="13">
        <f>IFERROR(AVERAGEIFS('بيانات الموظفين'!$E$8:$E$67,'بيانات الموظفين'!$B$8:$B$67,A7,'بيانات الموظفين'!$D$8:$D$67,"&lt;"&amp;'بيانات الموظفين'!$F$5),"")</f>
        <v/>
      </c>
      <c r="H7" s="13">
        <f>IFERROR(AVERAGEIFS('بيانات الموظفين'!$E$8:$E$67,'بيانات الموظفين'!$B$8:$B$67,A7,'بيانات الموظفين'!$D$8:$D$67,"&gt;="&amp;'بيانات الموظفين'!$D$5),"")</f>
        <v/>
      </c>
      <c r="I7" s="18">
        <f>IF(OR(G7="",H7=""),"",G7/H7)</f>
        <v/>
      </c>
      <c r="J7" s="13">
        <f>IFERROR(AVERAGEIFS('بيانات الموظفين'!$E$8:$E$67,'بيانات الموظفين'!$B$8:$B$67,A7,'بيانات الموظفين'!$C$8:$C$67,"ذكر"),"")</f>
        <v/>
      </c>
      <c r="K7" s="13">
        <f>IFERROR(AVERAGEIFS('بيانات الموظفين'!$E$8:$E$67,'بيانات الموظفين'!$B$8:$B$67,A7,'بيانات الموظفين'!$C$8:$C$67,"أنثى"),"")</f>
        <v/>
      </c>
      <c r="L7" s="15">
        <f>IF(A7="","",IF(AND(I7&lt;&gt;"",I7&gt;=0.95),"⚠ ضغط أجور",IF(AND(J7&lt;&gt;"",K7&lt;&gt;"",ABS(K7/J7-1)&gt;0.05),"◐ راجع فجوة الجنسين ("&amp;TEXT(K7/J7-1,"+0%;-0%")&amp;")","✔ لا ملاحظة")))</f>
        <v/>
      </c>
    </row>
    <row r="8">
      <c r="A8" s="10" t="inlineStr">
        <is>
          <t>مندوب مبيعات</t>
        </is>
      </c>
      <c r="B8" s="16">
        <f>IF(A8="","",COUNTIF('بيانات الموظفين'!$B$8:$B$67,A8))</f>
        <v/>
      </c>
      <c r="C8" s="13">
        <f>IF(OR(A8="",B8=0),"",_xlfn.MINIFS('بيانات الموظفين'!$E$8:$E$67,'بيانات الموظفين'!$B$8:$B$67,A8))</f>
        <v/>
      </c>
      <c r="D8" s="13">
        <f>IF(OR(A8="",B8=0),"",_xlfn.MAXIFS('بيانات الموظفين'!$E$8:$E$67,'بيانات الموظفين'!$B$8:$B$67,A8))</f>
        <v/>
      </c>
      <c r="E8" s="13">
        <f>IF(OR(A8="",B8=0),"",AVERAGEIF('بيانات الموظفين'!$B$8:$B$67,A8,'بيانات الموظفين'!$E$8:$E$67))</f>
        <v/>
      </c>
      <c r="F8" s="17">
        <f>IF(C8="","",D8/C8-1)</f>
        <v/>
      </c>
      <c r="G8" s="13">
        <f>IFERROR(AVERAGEIFS('بيانات الموظفين'!$E$8:$E$67,'بيانات الموظفين'!$B$8:$B$67,A8,'بيانات الموظفين'!$D$8:$D$67,"&lt;"&amp;'بيانات الموظفين'!$F$5),"")</f>
        <v/>
      </c>
      <c r="H8" s="13">
        <f>IFERROR(AVERAGEIFS('بيانات الموظفين'!$E$8:$E$67,'بيانات الموظفين'!$B$8:$B$67,A8,'بيانات الموظفين'!$D$8:$D$67,"&gt;="&amp;'بيانات الموظفين'!$D$5),"")</f>
        <v/>
      </c>
      <c r="I8" s="18">
        <f>IF(OR(G8="",H8=""),"",G8/H8)</f>
        <v/>
      </c>
      <c r="J8" s="13">
        <f>IFERROR(AVERAGEIFS('بيانات الموظفين'!$E$8:$E$67,'بيانات الموظفين'!$B$8:$B$67,A8,'بيانات الموظفين'!$C$8:$C$67,"ذكر"),"")</f>
        <v/>
      </c>
      <c r="K8" s="13">
        <f>IFERROR(AVERAGEIFS('بيانات الموظفين'!$E$8:$E$67,'بيانات الموظفين'!$B$8:$B$67,A8,'بيانات الموظفين'!$C$8:$C$67,"أنثى"),"")</f>
        <v/>
      </c>
      <c r="L8" s="15">
        <f>IF(A8="","",IF(AND(I8&lt;&gt;"",I8&gt;=0.95),"⚠ ضغط أجور",IF(AND(J8&lt;&gt;"",K8&lt;&gt;"",ABS(K8/J8-1)&gt;0.05),"◐ راجع فجوة الجنسين ("&amp;TEXT(K8/J8-1,"+0%;-0%")&amp;")","✔ لا ملاحظة")))</f>
        <v/>
      </c>
    </row>
    <row r="9">
      <c r="A9" s="10" t="n"/>
      <c r="B9" s="16">
        <f>IF(A9="","",COUNTIF('بيانات الموظفين'!$B$8:$B$67,A9))</f>
        <v/>
      </c>
      <c r="C9" s="13">
        <f>IF(OR(A9="",B9=0),"",_xlfn.MINIFS('بيانات الموظفين'!$E$8:$E$67,'بيانات الموظفين'!$B$8:$B$67,A9))</f>
        <v/>
      </c>
      <c r="D9" s="13">
        <f>IF(OR(A9="",B9=0),"",_xlfn.MAXIFS('بيانات الموظفين'!$E$8:$E$67,'بيانات الموظفين'!$B$8:$B$67,A9))</f>
        <v/>
      </c>
      <c r="E9" s="13">
        <f>IF(OR(A9="",B9=0),"",AVERAGEIF('بيانات الموظفين'!$B$8:$B$67,A9,'بيانات الموظفين'!$E$8:$E$67))</f>
        <v/>
      </c>
      <c r="F9" s="17">
        <f>IF(C9="","",D9/C9-1)</f>
        <v/>
      </c>
      <c r="G9" s="13">
        <f>IFERROR(AVERAGEIFS('بيانات الموظفين'!$E$8:$E$67,'بيانات الموظفين'!$B$8:$B$67,A9,'بيانات الموظفين'!$D$8:$D$67,"&lt;"&amp;'بيانات الموظفين'!$F$5),"")</f>
        <v/>
      </c>
      <c r="H9" s="13">
        <f>IFERROR(AVERAGEIFS('بيانات الموظفين'!$E$8:$E$67,'بيانات الموظفين'!$B$8:$B$67,A9,'بيانات الموظفين'!$D$8:$D$67,"&gt;="&amp;'بيانات الموظفين'!$D$5),"")</f>
        <v/>
      </c>
      <c r="I9" s="18">
        <f>IF(OR(G9="",H9=""),"",G9/H9)</f>
        <v/>
      </c>
      <c r="J9" s="13">
        <f>IFERROR(AVERAGEIFS('بيانات الموظفين'!$E$8:$E$67,'بيانات الموظفين'!$B$8:$B$67,A9,'بيانات الموظفين'!$C$8:$C$67,"ذكر"),"")</f>
        <v/>
      </c>
      <c r="K9" s="13">
        <f>IFERROR(AVERAGEIFS('بيانات الموظفين'!$E$8:$E$67,'بيانات الموظفين'!$B$8:$B$67,A9,'بيانات الموظفين'!$C$8:$C$67,"أنثى"),"")</f>
        <v/>
      </c>
      <c r="L9" s="15">
        <f>IF(A9="","",IF(AND(I9&lt;&gt;"",I9&gt;=0.95),"⚠ ضغط أجور",IF(AND(J9&lt;&gt;"",K9&lt;&gt;"",ABS(K9/J9-1)&gt;0.05),"◐ راجع فجوة الجنسين ("&amp;TEXT(K9/J9-1,"+0%;-0%")&amp;")","✔ لا ملاحظة")))</f>
        <v/>
      </c>
    </row>
    <row r="10">
      <c r="A10" s="10" t="n"/>
      <c r="B10" s="16">
        <f>IF(A10="","",COUNTIF('بيانات الموظفين'!$B$8:$B$67,A10))</f>
        <v/>
      </c>
      <c r="C10" s="13">
        <f>IF(OR(A10="",B10=0),"",_xlfn.MINIFS('بيانات الموظفين'!$E$8:$E$67,'بيانات الموظفين'!$B$8:$B$67,A10))</f>
        <v/>
      </c>
      <c r="D10" s="13">
        <f>IF(OR(A10="",B10=0),"",_xlfn.MAXIFS('بيانات الموظفين'!$E$8:$E$67,'بيانات الموظفين'!$B$8:$B$67,A10))</f>
        <v/>
      </c>
      <c r="E10" s="13">
        <f>IF(OR(A10="",B10=0),"",AVERAGEIF('بيانات الموظفين'!$B$8:$B$67,A10,'بيانات الموظفين'!$E$8:$E$67))</f>
        <v/>
      </c>
      <c r="F10" s="17">
        <f>IF(C10="","",D10/C10-1)</f>
        <v/>
      </c>
      <c r="G10" s="13">
        <f>IFERROR(AVERAGEIFS('بيانات الموظفين'!$E$8:$E$67,'بيانات الموظفين'!$B$8:$B$67,A10,'بيانات الموظفين'!$D$8:$D$67,"&lt;"&amp;'بيانات الموظفين'!$F$5),"")</f>
        <v/>
      </c>
      <c r="H10" s="13">
        <f>IFERROR(AVERAGEIFS('بيانات الموظفين'!$E$8:$E$67,'بيانات الموظفين'!$B$8:$B$67,A10,'بيانات الموظفين'!$D$8:$D$67,"&gt;="&amp;'بيانات الموظفين'!$D$5),"")</f>
        <v/>
      </c>
      <c r="I10" s="18">
        <f>IF(OR(G10="",H10=""),"",G10/H10)</f>
        <v/>
      </c>
      <c r="J10" s="13">
        <f>IFERROR(AVERAGEIFS('بيانات الموظفين'!$E$8:$E$67,'بيانات الموظفين'!$B$8:$B$67,A10,'بيانات الموظفين'!$C$8:$C$67,"ذكر"),"")</f>
        <v/>
      </c>
      <c r="K10" s="13">
        <f>IFERROR(AVERAGEIFS('بيانات الموظفين'!$E$8:$E$67,'بيانات الموظفين'!$B$8:$B$67,A10,'بيانات الموظفين'!$C$8:$C$67,"أنثى"),"")</f>
        <v/>
      </c>
      <c r="L10" s="15">
        <f>IF(A10="","",IF(AND(I10&lt;&gt;"",I10&gt;=0.95),"⚠ ضغط أجور",IF(AND(J10&lt;&gt;"",K10&lt;&gt;"",ABS(K10/J10-1)&gt;0.05),"◐ راجع فجوة الجنسين ("&amp;TEXT(K10/J10-1,"+0%;-0%")&amp;")","✔ لا ملاحظة")))</f>
        <v/>
      </c>
    </row>
    <row r="11">
      <c r="A11" s="10" t="n"/>
      <c r="B11" s="16">
        <f>IF(A11="","",COUNTIF('بيانات الموظفين'!$B$8:$B$67,A11))</f>
        <v/>
      </c>
      <c r="C11" s="13">
        <f>IF(OR(A11="",B11=0),"",_xlfn.MINIFS('بيانات الموظفين'!$E$8:$E$67,'بيانات الموظفين'!$B$8:$B$67,A11))</f>
        <v/>
      </c>
      <c r="D11" s="13">
        <f>IF(OR(A11="",B11=0),"",_xlfn.MAXIFS('بيانات الموظفين'!$E$8:$E$67,'بيانات الموظفين'!$B$8:$B$67,A11))</f>
        <v/>
      </c>
      <c r="E11" s="13">
        <f>IF(OR(A11="",B11=0),"",AVERAGEIF('بيانات الموظفين'!$B$8:$B$67,A11,'بيانات الموظفين'!$E$8:$E$67))</f>
        <v/>
      </c>
      <c r="F11" s="17">
        <f>IF(C11="","",D11/C11-1)</f>
        <v/>
      </c>
      <c r="G11" s="13">
        <f>IFERROR(AVERAGEIFS('بيانات الموظفين'!$E$8:$E$67,'بيانات الموظفين'!$B$8:$B$67,A11,'بيانات الموظفين'!$D$8:$D$67,"&lt;"&amp;'بيانات الموظفين'!$F$5),"")</f>
        <v/>
      </c>
      <c r="H11" s="13">
        <f>IFERROR(AVERAGEIFS('بيانات الموظفين'!$E$8:$E$67,'بيانات الموظفين'!$B$8:$B$67,A11,'بيانات الموظفين'!$D$8:$D$67,"&gt;="&amp;'بيانات الموظفين'!$D$5),"")</f>
        <v/>
      </c>
      <c r="I11" s="18">
        <f>IF(OR(G11="",H11=""),"",G11/H11)</f>
        <v/>
      </c>
      <c r="J11" s="13">
        <f>IFERROR(AVERAGEIFS('بيانات الموظفين'!$E$8:$E$67,'بيانات الموظفين'!$B$8:$B$67,A11,'بيانات الموظفين'!$C$8:$C$67,"ذكر"),"")</f>
        <v/>
      </c>
      <c r="K11" s="13">
        <f>IFERROR(AVERAGEIFS('بيانات الموظفين'!$E$8:$E$67,'بيانات الموظفين'!$B$8:$B$67,A11,'بيانات الموظفين'!$C$8:$C$67,"أنثى"),"")</f>
        <v/>
      </c>
      <c r="L11" s="15">
        <f>IF(A11="","",IF(AND(I11&lt;&gt;"",I11&gt;=0.95),"⚠ ضغط أجور",IF(AND(J11&lt;&gt;"",K11&lt;&gt;"",ABS(K11/J11-1)&gt;0.05),"◐ راجع فجوة الجنسين ("&amp;TEXT(K11/J11-1,"+0%;-0%")&amp;")","✔ لا ملاحظة")))</f>
        <v/>
      </c>
    </row>
    <row r="12">
      <c r="A12" s="10" t="n"/>
      <c r="B12" s="16">
        <f>IF(A12="","",COUNTIF('بيانات الموظفين'!$B$8:$B$67,A12))</f>
        <v/>
      </c>
      <c r="C12" s="13">
        <f>IF(OR(A12="",B12=0),"",_xlfn.MINIFS('بيانات الموظفين'!$E$8:$E$67,'بيانات الموظفين'!$B$8:$B$67,A12))</f>
        <v/>
      </c>
      <c r="D12" s="13">
        <f>IF(OR(A12="",B12=0),"",_xlfn.MAXIFS('بيانات الموظفين'!$E$8:$E$67,'بيانات الموظفين'!$B$8:$B$67,A12))</f>
        <v/>
      </c>
      <c r="E12" s="13">
        <f>IF(OR(A12="",B12=0),"",AVERAGEIF('بيانات الموظفين'!$B$8:$B$67,A12,'بيانات الموظفين'!$E$8:$E$67))</f>
        <v/>
      </c>
      <c r="F12" s="17">
        <f>IF(C12="","",D12/C12-1)</f>
        <v/>
      </c>
      <c r="G12" s="13">
        <f>IFERROR(AVERAGEIFS('بيانات الموظفين'!$E$8:$E$67,'بيانات الموظفين'!$B$8:$B$67,A12,'بيانات الموظفين'!$D$8:$D$67,"&lt;"&amp;'بيانات الموظفين'!$F$5),"")</f>
        <v/>
      </c>
      <c r="H12" s="13">
        <f>IFERROR(AVERAGEIFS('بيانات الموظفين'!$E$8:$E$67,'بيانات الموظفين'!$B$8:$B$67,A12,'بيانات الموظفين'!$D$8:$D$67,"&gt;="&amp;'بيانات الموظفين'!$D$5),"")</f>
        <v/>
      </c>
      <c r="I12" s="18">
        <f>IF(OR(G12="",H12=""),"",G12/H12)</f>
        <v/>
      </c>
      <c r="J12" s="13">
        <f>IFERROR(AVERAGEIFS('بيانات الموظفين'!$E$8:$E$67,'بيانات الموظفين'!$B$8:$B$67,A12,'بيانات الموظفين'!$C$8:$C$67,"ذكر"),"")</f>
        <v/>
      </c>
      <c r="K12" s="13">
        <f>IFERROR(AVERAGEIFS('بيانات الموظفين'!$E$8:$E$67,'بيانات الموظفين'!$B$8:$B$67,A12,'بيانات الموظفين'!$C$8:$C$67,"أنثى"),"")</f>
        <v/>
      </c>
      <c r="L12" s="15">
        <f>IF(A12="","",IF(AND(I12&lt;&gt;"",I12&gt;=0.95),"⚠ ضغط أجور",IF(AND(J12&lt;&gt;"",K12&lt;&gt;"",ABS(K12/J12-1)&gt;0.05),"◐ راجع فجوة الجنسين ("&amp;TEXT(K12/J12-1,"+0%;-0%")&amp;")","✔ لا ملاحظة")))</f>
        <v/>
      </c>
    </row>
    <row r="13">
      <c r="A13" s="10" t="n"/>
      <c r="B13" s="16">
        <f>IF(A13="","",COUNTIF('بيانات الموظفين'!$B$8:$B$67,A13))</f>
        <v/>
      </c>
      <c r="C13" s="13">
        <f>IF(OR(A13="",B13=0),"",_xlfn.MINIFS('بيانات الموظفين'!$E$8:$E$67,'بيانات الموظفين'!$B$8:$B$67,A13))</f>
        <v/>
      </c>
      <c r="D13" s="13">
        <f>IF(OR(A13="",B13=0),"",_xlfn.MAXIFS('بيانات الموظفين'!$E$8:$E$67,'بيانات الموظفين'!$B$8:$B$67,A13))</f>
        <v/>
      </c>
      <c r="E13" s="13">
        <f>IF(OR(A13="",B13=0),"",AVERAGEIF('بيانات الموظفين'!$B$8:$B$67,A13,'بيانات الموظفين'!$E$8:$E$67))</f>
        <v/>
      </c>
      <c r="F13" s="17">
        <f>IF(C13="","",D13/C13-1)</f>
        <v/>
      </c>
      <c r="G13" s="13">
        <f>IFERROR(AVERAGEIFS('بيانات الموظفين'!$E$8:$E$67,'بيانات الموظفين'!$B$8:$B$67,A13,'بيانات الموظفين'!$D$8:$D$67,"&lt;"&amp;'بيانات الموظفين'!$F$5),"")</f>
        <v/>
      </c>
      <c r="H13" s="13">
        <f>IFERROR(AVERAGEIFS('بيانات الموظفين'!$E$8:$E$67,'بيانات الموظفين'!$B$8:$B$67,A13,'بيانات الموظفين'!$D$8:$D$67,"&gt;="&amp;'بيانات الموظفين'!$D$5),"")</f>
        <v/>
      </c>
      <c r="I13" s="18">
        <f>IF(OR(G13="",H13=""),"",G13/H13)</f>
        <v/>
      </c>
      <c r="J13" s="13">
        <f>IFERROR(AVERAGEIFS('بيانات الموظفين'!$E$8:$E$67,'بيانات الموظفين'!$B$8:$B$67,A13,'بيانات الموظفين'!$C$8:$C$67,"ذكر"),"")</f>
        <v/>
      </c>
      <c r="K13" s="13">
        <f>IFERROR(AVERAGEIFS('بيانات الموظفين'!$E$8:$E$67,'بيانات الموظفين'!$B$8:$B$67,A13,'بيانات الموظفين'!$C$8:$C$67,"أنثى"),"")</f>
        <v/>
      </c>
      <c r="L13" s="15">
        <f>IF(A13="","",IF(AND(I13&lt;&gt;"",I13&gt;=0.95),"⚠ ضغط أجور",IF(AND(J13&lt;&gt;"",K13&lt;&gt;"",ABS(K13/J13-1)&gt;0.05),"◐ راجع فجوة الجنسين ("&amp;TEXT(K13/J13-1,"+0%;-0%")&amp;")","✔ لا ملاحظة")))</f>
        <v/>
      </c>
    </row>
    <row r="14">
      <c r="A14" s="10" t="n"/>
      <c r="B14" s="16">
        <f>IF(A14="","",COUNTIF('بيانات الموظفين'!$B$8:$B$67,A14))</f>
        <v/>
      </c>
      <c r="C14" s="13">
        <f>IF(OR(A14="",B14=0),"",_xlfn.MINIFS('بيانات الموظفين'!$E$8:$E$67,'بيانات الموظفين'!$B$8:$B$67,A14))</f>
        <v/>
      </c>
      <c r="D14" s="13">
        <f>IF(OR(A14="",B14=0),"",_xlfn.MAXIFS('بيانات الموظفين'!$E$8:$E$67,'بيانات الموظفين'!$B$8:$B$67,A14))</f>
        <v/>
      </c>
      <c r="E14" s="13">
        <f>IF(OR(A14="",B14=0),"",AVERAGEIF('بيانات الموظفين'!$B$8:$B$67,A14,'بيانات الموظفين'!$E$8:$E$67))</f>
        <v/>
      </c>
      <c r="F14" s="17">
        <f>IF(C14="","",D14/C14-1)</f>
        <v/>
      </c>
      <c r="G14" s="13">
        <f>IFERROR(AVERAGEIFS('بيانات الموظفين'!$E$8:$E$67,'بيانات الموظفين'!$B$8:$B$67,A14,'بيانات الموظفين'!$D$8:$D$67,"&lt;"&amp;'بيانات الموظفين'!$F$5),"")</f>
        <v/>
      </c>
      <c r="H14" s="13">
        <f>IFERROR(AVERAGEIFS('بيانات الموظفين'!$E$8:$E$67,'بيانات الموظفين'!$B$8:$B$67,A14,'بيانات الموظفين'!$D$8:$D$67,"&gt;="&amp;'بيانات الموظفين'!$D$5),"")</f>
        <v/>
      </c>
      <c r="I14" s="18">
        <f>IF(OR(G14="",H14=""),"",G14/H14)</f>
        <v/>
      </c>
      <c r="J14" s="13">
        <f>IFERROR(AVERAGEIFS('بيانات الموظفين'!$E$8:$E$67,'بيانات الموظفين'!$B$8:$B$67,A14,'بيانات الموظفين'!$C$8:$C$67,"ذكر"),"")</f>
        <v/>
      </c>
      <c r="K14" s="13">
        <f>IFERROR(AVERAGEIFS('بيانات الموظفين'!$E$8:$E$67,'بيانات الموظفين'!$B$8:$B$67,A14,'بيانات الموظفين'!$C$8:$C$67,"أنثى"),"")</f>
        <v/>
      </c>
      <c r="L14" s="15">
        <f>IF(A14="","",IF(AND(I14&lt;&gt;"",I14&gt;=0.95),"⚠ ضغط أجور",IF(AND(J14&lt;&gt;"",K14&lt;&gt;"",ABS(K14/J14-1)&gt;0.05),"◐ راجع فجوة الجنسين ("&amp;TEXT(K14/J14-1,"+0%;-0%")&amp;")","✔ لا ملاحظة")))</f>
        <v/>
      </c>
    </row>
    <row r="15">
      <c r="A15" s="10" t="n"/>
      <c r="B15" s="16">
        <f>IF(A15="","",COUNTIF('بيانات الموظفين'!$B$8:$B$67,A15))</f>
        <v/>
      </c>
      <c r="C15" s="13">
        <f>IF(OR(A15="",B15=0),"",_xlfn.MINIFS('بيانات الموظفين'!$E$8:$E$67,'بيانات الموظفين'!$B$8:$B$67,A15))</f>
        <v/>
      </c>
      <c r="D15" s="13">
        <f>IF(OR(A15="",B15=0),"",_xlfn.MAXIFS('بيانات الموظفين'!$E$8:$E$67,'بيانات الموظفين'!$B$8:$B$67,A15))</f>
        <v/>
      </c>
      <c r="E15" s="13">
        <f>IF(OR(A15="",B15=0),"",AVERAGEIF('بيانات الموظفين'!$B$8:$B$67,A15,'بيانات الموظفين'!$E$8:$E$67))</f>
        <v/>
      </c>
      <c r="F15" s="17">
        <f>IF(C15="","",D15/C15-1)</f>
        <v/>
      </c>
      <c r="G15" s="13">
        <f>IFERROR(AVERAGEIFS('بيانات الموظفين'!$E$8:$E$67,'بيانات الموظفين'!$B$8:$B$67,A15,'بيانات الموظفين'!$D$8:$D$67,"&lt;"&amp;'بيانات الموظفين'!$F$5),"")</f>
        <v/>
      </c>
      <c r="H15" s="13">
        <f>IFERROR(AVERAGEIFS('بيانات الموظفين'!$E$8:$E$67,'بيانات الموظفين'!$B$8:$B$67,A15,'بيانات الموظفين'!$D$8:$D$67,"&gt;="&amp;'بيانات الموظفين'!$D$5),"")</f>
        <v/>
      </c>
      <c r="I15" s="18">
        <f>IF(OR(G15="",H15=""),"",G15/H15)</f>
        <v/>
      </c>
      <c r="J15" s="13">
        <f>IFERROR(AVERAGEIFS('بيانات الموظفين'!$E$8:$E$67,'بيانات الموظفين'!$B$8:$B$67,A15,'بيانات الموظفين'!$C$8:$C$67,"ذكر"),"")</f>
        <v/>
      </c>
      <c r="K15" s="13">
        <f>IFERROR(AVERAGEIFS('بيانات الموظفين'!$E$8:$E$67,'بيانات الموظفين'!$B$8:$B$67,A15,'بيانات الموظفين'!$C$8:$C$67,"أنثى"),"")</f>
        <v/>
      </c>
      <c r="L15" s="15">
        <f>IF(A15="","",IF(AND(I15&lt;&gt;"",I15&gt;=0.95),"⚠ ضغط أجور",IF(AND(J15&lt;&gt;"",K15&lt;&gt;"",ABS(K15/J15-1)&gt;0.05),"◐ راجع فجوة الجنسين ("&amp;TEXT(K15/J15-1,"+0%;-0%")&amp;")","✔ لا ملاحظة")))</f>
        <v/>
      </c>
    </row>
    <row r="16">
      <c r="A16" s="10" t="n"/>
      <c r="B16" s="16">
        <f>IF(A16="","",COUNTIF('بيانات الموظفين'!$B$8:$B$67,A16))</f>
        <v/>
      </c>
      <c r="C16" s="13">
        <f>IF(OR(A16="",B16=0),"",_xlfn.MINIFS('بيانات الموظفين'!$E$8:$E$67,'بيانات الموظفين'!$B$8:$B$67,A16))</f>
        <v/>
      </c>
      <c r="D16" s="13">
        <f>IF(OR(A16="",B16=0),"",_xlfn.MAXIFS('بيانات الموظفين'!$E$8:$E$67,'بيانات الموظفين'!$B$8:$B$67,A16))</f>
        <v/>
      </c>
      <c r="E16" s="13">
        <f>IF(OR(A16="",B16=0),"",AVERAGEIF('بيانات الموظفين'!$B$8:$B$67,A16,'بيانات الموظفين'!$E$8:$E$67))</f>
        <v/>
      </c>
      <c r="F16" s="17">
        <f>IF(C16="","",D16/C16-1)</f>
        <v/>
      </c>
      <c r="G16" s="13">
        <f>IFERROR(AVERAGEIFS('بيانات الموظفين'!$E$8:$E$67,'بيانات الموظفين'!$B$8:$B$67,A16,'بيانات الموظفين'!$D$8:$D$67,"&lt;"&amp;'بيانات الموظفين'!$F$5),"")</f>
        <v/>
      </c>
      <c r="H16" s="13">
        <f>IFERROR(AVERAGEIFS('بيانات الموظفين'!$E$8:$E$67,'بيانات الموظفين'!$B$8:$B$67,A16,'بيانات الموظفين'!$D$8:$D$67,"&gt;="&amp;'بيانات الموظفين'!$D$5),"")</f>
        <v/>
      </c>
      <c r="I16" s="18">
        <f>IF(OR(G16="",H16=""),"",G16/H16)</f>
        <v/>
      </c>
      <c r="J16" s="13">
        <f>IFERROR(AVERAGEIFS('بيانات الموظفين'!$E$8:$E$67,'بيانات الموظفين'!$B$8:$B$67,A16,'بيانات الموظفين'!$C$8:$C$67,"ذكر"),"")</f>
        <v/>
      </c>
      <c r="K16" s="13">
        <f>IFERROR(AVERAGEIFS('بيانات الموظفين'!$E$8:$E$67,'بيانات الموظفين'!$B$8:$B$67,A16,'بيانات الموظفين'!$C$8:$C$67,"أنثى"),"")</f>
        <v/>
      </c>
      <c r="L16" s="15">
        <f>IF(A16="","",IF(AND(I16&lt;&gt;"",I16&gt;=0.95),"⚠ ضغط أجور",IF(AND(J16&lt;&gt;"",K16&lt;&gt;"",ABS(K16/J16-1)&gt;0.05),"◐ راجع فجوة الجنسين ("&amp;TEXT(K16/J16-1,"+0%;-0%")&amp;")","✔ لا ملاحظة")))</f>
        <v/>
      </c>
    </row>
    <row r="17">
      <c r="A17" s="10" t="n"/>
      <c r="B17" s="16">
        <f>IF(A17="","",COUNTIF('بيانات الموظفين'!$B$8:$B$67,A17))</f>
        <v/>
      </c>
      <c r="C17" s="13">
        <f>IF(OR(A17="",B17=0),"",_xlfn.MINIFS('بيانات الموظفين'!$E$8:$E$67,'بيانات الموظفين'!$B$8:$B$67,A17))</f>
        <v/>
      </c>
      <c r="D17" s="13">
        <f>IF(OR(A17="",B17=0),"",_xlfn.MAXIFS('بيانات الموظفين'!$E$8:$E$67,'بيانات الموظفين'!$B$8:$B$67,A17))</f>
        <v/>
      </c>
      <c r="E17" s="13">
        <f>IF(OR(A17="",B17=0),"",AVERAGEIF('بيانات الموظفين'!$B$8:$B$67,A17,'بيانات الموظفين'!$E$8:$E$67))</f>
        <v/>
      </c>
      <c r="F17" s="17">
        <f>IF(C17="","",D17/C17-1)</f>
        <v/>
      </c>
      <c r="G17" s="13">
        <f>IFERROR(AVERAGEIFS('بيانات الموظفين'!$E$8:$E$67,'بيانات الموظفين'!$B$8:$B$67,A17,'بيانات الموظفين'!$D$8:$D$67,"&lt;"&amp;'بيانات الموظفين'!$F$5),"")</f>
        <v/>
      </c>
      <c r="H17" s="13">
        <f>IFERROR(AVERAGEIFS('بيانات الموظفين'!$E$8:$E$67,'بيانات الموظفين'!$B$8:$B$67,A17,'بيانات الموظفين'!$D$8:$D$67,"&gt;="&amp;'بيانات الموظفين'!$D$5),"")</f>
        <v/>
      </c>
      <c r="I17" s="18">
        <f>IF(OR(G17="",H17=""),"",G17/H17)</f>
        <v/>
      </c>
      <c r="J17" s="13">
        <f>IFERROR(AVERAGEIFS('بيانات الموظفين'!$E$8:$E$67,'بيانات الموظفين'!$B$8:$B$67,A17,'بيانات الموظفين'!$C$8:$C$67,"ذكر"),"")</f>
        <v/>
      </c>
      <c r="K17" s="13">
        <f>IFERROR(AVERAGEIFS('بيانات الموظفين'!$E$8:$E$67,'بيانات الموظفين'!$B$8:$B$67,A17,'بيانات الموظفين'!$C$8:$C$67,"أنثى"),"")</f>
        <v/>
      </c>
      <c r="L17" s="15">
        <f>IF(A17="","",IF(AND(I17&lt;&gt;"",I17&gt;=0.95),"⚠ ضغط أجور",IF(AND(J17&lt;&gt;"",K17&lt;&gt;"",ABS(K17/J17-1)&gt;0.05),"◐ راجع فجوة الجنسين ("&amp;TEXT(K17/J17-1,"+0%;-0%")&amp;")","✔ لا ملاحظة")))</f>
        <v/>
      </c>
    </row>
    <row r="19" ht="34" customHeight="1">
      <c r="A19" s="5" t="inlineStr">
        <is>
          <t>لماذا يهم؟ ضغط الأجور يدفع أصحاب الخبرة للاستقالة عندما يكتشفون أن الجدد يتقاضون مثلهم. العلاج: مراجعة رواتب القدامى، أو زيادات مرتبطة بالأداء، أو تحديث هيكل الرواتب كله.</t>
        </is>
      </c>
    </row>
  </sheetData>
  <mergeCells count="4">
    <mergeCell ref="A3:L3"/>
    <mergeCell ref="A2:L2"/>
    <mergeCell ref="A19:L19"/>
    <mergeCell ref="A1:L1"/>
  </mergeCells>
  <conditionalFormatting sqref="L6:L17">
    <cfRule type="expression" priority="1" dxfId="0">
      <formula>LEFT(L6,1)="✔"</formula>
    </cfRule>
    <cfRule type="expression" priority="2" dxfId="1">
      <formula>LEFT(L6,1)="⚠"</formula>
    </cfRule>
    <cfRule type="expression" priority="3" dxfId="2">
      <formula>LEFT(L6,1)="◐"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2026-10-09T16:52:56Z</dcterms:created>
  <dcterms:modified xmlns:dcterms="http://purl.org/dc/terms/" xmlns:xsi="http://www.w3.org/2001/XMLSchema-instance" xsi:type="dcterms:W3CDTF">2026-10-09T16:52:56Z</dcterms:modified>
</cp:coreProperties>
</file>